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trombetta\Desktop\"/>
    </mc:Choice>
  </mc:AlternateContent>
  <xr:revisionPtr revIDLastSave="0" documentId="8_{6E34D180-4BA5-46C3-878D-F45085BA1790}" xr6:coauthVersionLast="47" xr6:coauthVersionMax="47" xr10:uidLastSave="{00000000-0000-0000-0000-000000000000}"/>
  <bookViews>
    <workbookView xWindow="3546" yWindow="1128" windowWidth="22523" windowHeight="12022" firstSheet="2" activeTab="7" xr2:uid="{9C824736-37BD-A746-9A6E-BF18B3B95565}"/>
  </bookViews>
  <sheets>
    <sheet name="animali da compagnia" sheetId="9" r:id="rId1"/>
    <sheet name="diagnostica per immagini" sheetId="11" r:id="rId2"/>
    <sheet name="Patologia e patologia clinica" sheetId="12" r:id="rId3"/>
    <sheet name="animali da reddito" sheetId="16" r:id="rId4"/>
    <sheet name="cavalli" sheetId="15" r:id="rId5"/>
    <sheet name="animali esotici" sheetId="17" r:id="rId6"/>
    <sheet name="medicina forense" sheetId="18" r:id="rId7"/>
    <sheet name="api" sheetId="13" r:id="rId8"/>
    <sheet name="sicurezza e qualità alimenti" sheetId="14" r:id="rId9"/>
    <sheet name="calcolo ECTS percorsi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" i="18" l="1"/>
  <c r="I39" i="18"/>
  <c r="I40" i="18" s="1"/>
  <c r="I37" i="18"/>
  <c r="I36" i="18"/>
  <c r="I35" i="18"/>
  <c r="I34" i="18"/>
  <c r="I33" i="18"/>
  <c r="I32" i="18"/>
  <c r="I31" i="18"/>
  <c r="I30" i="18"/>
  <c r="I29" i="18"/>
  <c r="I28" i="18"/>
  <c r="I27" i="18"/>
  <c r="I38" i="18" s="1"/>
  <c r="K38" i="18" s="1"/>
  <c r="H26" i="18"/>
  <c r="I23" i="18"/>
  <c r="I22" i="18"/>
  <c r="I21" i="18"/>
  <c r="I20" i="18"/>
  <c r="I19" i="18"/>
  <c r="I15" i="18"/>
  <c r="I14" i="18"/>
  <c r="I11" i="18"/>
  <c r="I26" i="18" s="1"/>
  <c r="K26" i="18" s="1"/>
  <c r="I10" i="18"/>
  <c r="I9" i="18"/>
  <c r="G7" i="18"/>
  <c r="I7" i="18" s="1"/>
  <c r="I6" i="18"/>
  <c r="I5" i="18"/>
  <c r="I4" i="18"/>
  <c r="I3" i="18"/>
  <c r="I8" i="18" s="1"/>
  <c r="K8" i="18" s="1"/>
  <c r="J41" i="17"/>
  <c r="I39" i="17"/>
  <c r="I40" i="17" s="1"/>
  <c r="I37" i="17"/>
  <c r="I36" i="17"/>
  <c r="I35" i="17"/>
  <c r="I34" i="17"/>
  <c r="I33" i="17"/>
  <c r="I32" i="17"/>
  <c r="I31" i="17"/>
  <c r="I30" i="17"/>
  <c r="I29" i="17"/>
  <c r="I28" i="17"/>
  <c r="I27" i="17"/>
  <c r="I38" i="17" s="1"/>
  <c r="K38" i="17" s="1"/>
  <c r="H26" i="17"/>
  <c r="I23" i="17"/>
  <c r="I22" i="17"/>
  <c r="I21" i="17"/>
  <c r="I20" i="17"/>
  <c r="I19" i="17"/>
  <c r="I15" i="17"/>
  <c r="I14" i="17"/>
  <c r="I11" i="17"/>
  <c r="I10" i="17"/>
  <c r="I26" i="17" s="1"/>
  <c r="K26" i="17" s="1"/>
  <c r="I9" i="17"/>
  <c r="G7" i="17"/>
  <c r="I7" i="17" s="1"/>
  <c r="I6" i="17"/>
  <c r="I5" i="17"/>
  <c r="I4" i="17"/>
  <c r="I8" i="17" s="1"/>
  <c r="K8" i="17" s="1"/>
  <c r="I3" i="17"/>
  <c r="J45" i="16"/>
  <c r="I44" i="16"/>
  <c r="I45" i="16" s="1"/>
  <c r="K45" i="16" s="1"/>
  <c r="I38" i="16"/>
  <c r="K38" i="16" s="1"/>
  <c r="I37" i="16"/>
  <c r="I36" i="16"/>
  <c r="I35" i="16"/>
  <c r="I34" i="16"/>
  <c r="I33" i="16"/>
  <c r="I32" i="16"/>
  <c r="I31" i="16"/>
  <c r="I30" i="16"/>
  <c r="I29" i="16"/>
  <c r="I28" i="16"/>
  <c r="I27" i="16"/>
  <c r="I26" i="16"/>
  <c r="K26" i="16" s="1"/>
  <c r="H26" i="16"/>
  <c r="I23" i="16"/>
  <c r="I22" i="16"/>
  <c r="I21" i="16"/>
  <c r="I20" i="16"/>
  <c r="I19" i="16"/>
  <c r="I15" i="16"/>
  <c r="I14" i="16"/>
  <c r="I11" i="16"/>
  <c r="I10" i="16"/>
  <c r="I9" i="16"/>
  <c r="G7" i="16"/>
  <c r="I7" i="16" s="1"/>
  <c r="I8" i="16" s="1"/>
  <c r="K8" i="16" s="1"/>
  <c r="I6" i="16"/>
  <c r="I5" i="16"/>
  <c r="I4" i="16"/>
  <c r="I3" i="16"/>
  <c r="I39" i="11"/>
  <c r="I40" i="11" s="1"/>
  <c r="J41" i="11"/>
  <c r="J45" i="15"/>
  <c r="I44" i="15"/>
  <c r="I37" i="15"/>
  <c r="I36" i="15"/>
  <c r="I35" i="15"/>
  <c r="I34" i="15"/>
  <c r="I33" i="15"/>
  <c r="I32" i="15"/>
  <c r="I31" i="15"/>
  <c r="I30" i="15"/>
  <c r="I29" i="15"/>
  <c r="I28" i="15"/>
  <c r="I27" i="15"/>
  <c r="H26" i="15"/>
  <c r="I23" i="15"/>
  <c r="I22" i="15"/>
  <c r="I21" i="15"/>
  <c r="I20" i="15"/>
  <c r="I19" i="15"/>
  <c r="I15" i="15"/>
  <c r="I14" i="15"/>
  <c r="I11" i="15"/>
  <c r="I10" i="15"/>
  <c r="I9" i="15"/>
  <c r="G7" i="15"/>
  <c r="I7" i="15" s="1"/>
  <c r="I6" i="15"/>
  <c r="I5" i="15"/>
  <c r="I4" i="15"/>
  <c r="I3" i="15"/>
  <c r="J48" i="14"/>
  <c r="I46" i="14"/>
  <c r="I45" i="14"/>
  <c r="I44" i="14"/>
  <c r="I43" i="14"/>
  <c r="I42" i="14"/>
  <c r="I41" i="14"/>
  <c r="I40" i="14"/>
  <c r="I39" i="14"/>
  <c r="I37" i="14"/>
  <c r="I36" i="14"/>
  <c r="I35" i="14"/>
  <c r="I34" i="14"/>
  <c r="I33" i="14"/>
  <c r="I32" i="14"/>
  <c r="I31" i="14"/>
  <c r="I30" i="14"/>
  <c r="I29" i="14"/>
  <c r="I28" i="14"/>
  <c r="I27" i="14"/>
  <c r="H26" i="14"/>
  <c r="I23" i="14"/>
  <c r="I22" i="14"/>
  <c r="I21" i="14"/>
  <c r="I20" i="14"/>
  <c r="I19" i="14"/>
  <c r="I15" i="14"/>
  <c r="I14" i="14"/>
  <c r="I11" i="14"/>
  <c r="I10" i="14"/>
  <c r="I9" i="14"/>
  <c r="G7" i="14"/>
  <c r="I7" i="14" s="1"/>
  <c r="I6" i="14"/>
  <c r="I5" i="14"/>
  <c r="I4" i="14"/>
  <c r="I3" i="14"/>
  <c r="J49" i="13"/>
  <c r="I44" i="13"/>
  <c r="I43" i="13"/>
  <c r="I42" i="13"/>
  <c r="I41" i="13"/>
  <c r="I40" i="13"/>
  <c r="I38" i="13"/>
  <c r="I37" i="13"/>
  <c r="I36" i="13"/>
  <c r="I35" i="13"/>
  <c r="I34" i="13"/>
  <c r="I33" i="13"/>
  <c r="I32" i="13"/>
  <c r="I31" i="13"/>
  <c r="I30" i="13"/>
  <c r="I29" i="13"/>
  <c r="I28" i="13"/>
  <c r="H27" i="13"/>
  <c r="I24" i="13"/>
  <c r="I23" i="13"/>
  <c r="I21" i="13"/>
  <c r="I20" i="13"/>
  <c r="I19" i="13"/>
  <c r="I15" i="13"/>
  <c r="I14" i="13"/>
  <c r="I11" i="13"/>
  <c r="I10" i="13"/>
  <c r="I9" i="13"/>
  <c r="G7" i="13"/>
  <c r="I7" i="13" s="1"/>
  <c r="I6" i="13"/>
  <c r="I5" i="13"/>
  <c r="I4" i="13"/>
  <c r="I3" i="13"/>
  <c r="J41" i="12"/>
  <c r="I39" i="12"/>
  <c r="I40" i="12" s="1"/>
  <c r="I37" i="12"/>
  <c r="I36" i="12"/>
  <c r="I35" i="12"/>
  <c r="I34" i="12"/>
  <c r="I33" i="12"/>
  <c r="I32" i="12"/>
  <c r="I31" i="12"/>
  <c r="I30" i="12"/>
  <c r="I29" i="12"/>
  <c r="I28" i="12"/>
  <c r="I27" i="12"/>
  <c r="H26" i="12"/>
  <c r="I23" i="12"/>
  <c r="I22" i="12"/>
  <c r="I21" i="12"/>
  <c r="I20" i="12"/>
  <c r="I19" i="12"/>
  <c r="I15" i="12"/>
  <c r="I14" i="12"/>
  <c r="I11" i="12"/>
  <c r="I10" i="12"/>
  <c r="I9" i="12"/>
  <c r="G7" i="12"/>
  <c r="I7" i="12" s="1"/>
  <c r="I6" i="12"/>
  <c r="I5" i="12"/>
  <c r="I4" i="12"/>
  <c r="I3" i="12"/>
  <c r="I37" i="11"/>
  <c r="I36" i="11"/>
  <c r="I35" i="11"/>
  <c r="I34" i="11"/>
  <c r="I33" i="11"/>
  <c r="I32" i="11"/>
  <c r="I31" i="11"/>
  <c r="I30" i="11"/>
  <c r="I29" i="11"/>
  <c r="I28" i="11"/>
  <c r="I27" i="11"/>
  <c r="H26" i="11"/>
  <c r="I23" i="11"/>
  <c r="I22" i="11"/>
  <c r="I21" i="11"/>
  <c r="I20" i="11"/>
  <c r="I19" i="11"/>
  <c r="I15" i="11"/>
  <c r="I14" i="11"/>
  <c r="I11" i="11"/>
  <c r="I10" i="11"/>
  <c r="I9" i="11"/>
  <c r="G7" i="11"/>
  <c r="I7" i="11" s="1"/>
  <c r="I6" i="11"/>
  <c r="I5" i="11"/>
  <c r="I4" i="11"/>
  <c r="I3" i="11"/>
  <c r="D3" i="10"/>
  <c r="D5" i="10"/>
  <c r="G7" i="9" s="1"/>
  <c r="B9" i="10"/>
  <c r="B10" i="10"/>
  <c r="I41" i="18" l="1"/>
  <c r="K41" i="18" s="1"/>
  <c r="K40" i="18"/>
  <c r="I41" i="17"/>
  <c r="K41" i="17" s="1"/>
  <c r="K40" i="17"/>
  <c r="K44" i="16"/>
  <c r="I38" i="15"/>
  <c r="K38" i="15" s="1"/>
  <c r="I26" i="15"/>
  <c r="K26" i="15" s="1"/>
  <c r="I48" i="13"/>
  <c r="I39" i="13"/>
  <c r="K39" i="13" s="1"/>
  <c r="I27" i="13"/>
  <c r="K27" i="13" s="1"/>
  <c r="I47" i="14"/>
  <c r="I26" i="14"/>
  <c r="K26" i="14" s="1"/>
  <c r="I38" i="14"/>
  <c r="K38" i="14" s="1"/>
  <c r="I38" i="12"/>
  <c r="K38" i="12" s="1"/>
  <c r="I26" i="12"/>
  <c r="K26" i="12" s="1"/>
  <c r="I8" i="12"/>
  <c r="K8" i="12" s="1"/>
  <c r="K40" i="11"/>
  <c r="I38" i="11"/>
  <c r="K38" i="11" s="1"/>
  <c r="I26" i="11"/>
  <c r="K26" i="11" s="1"/>
  <c r="I8" i="15"/>
  <c r="K8" i="15" s="1"/>
  <c r="K44" i="15"/>
  <c r="I45" i="15"/>
  <c r="K45" i="15" s="1"/>
  <c r="I8" i="14"/>
  <c r="K8" i="14" s="1"/>
  <c r="I48" i="14"/>
  <c r="K48" i="14" s="1"/>
  <c r="K47" i="14"/>
  <c r="I8" i="13"/>
  <c r="K8" i="13" s="1"/>
  <c r="I41" i="12"/>
  <c r="K41" i="12" s="1"/>
  <c r="K40" i="12"/>
  <c r="I8" i="11"/>
  <c r="K8" i="11" s="1"/>
  <c r="J41" i="9"/>
  <c r="I39" i="9"/>
  <c r="I37" i="9"/>
  <c r="I36" i="9"/>
  <c r="I35" i="9"/>
  <c r="I34" i="9"/>
  <c r="I33" i="9"/>
  <c r="I32" i="9"/>
  <c r="I31" i="9"/>
  <c r="I30" i="9"/>
  <c r="I29" i="9"/>
  <c r="I28" i="9"/>
  <c r="I27" i="9"/>
  <c r="H26" i="9"/>
  <c r="I23" i="9"/>
  <c r="I22" i="9"/>
  <c r="I21" i="9"/>
  <c r="I20" i="9"/>
  <c r="I19" i="9"/>
  <c r="I15" i="9"/>
  <c r="I14" i="9"/>
  <c r="I11" i="9"/>
  <c r="I10" i="9"/>
  <c r="I9" i="9"/>
  <c r="I6" i="9"/>
  <c r="I5" i="9"/>
  <c r="I4" i="9"/>
  <c r="I3" i="9"/>
  <c r="I7" i="9"/>
  <c r="I49" i="13" l="1"/>
  <c r="K49" i="13" s="1"/>
  <c r="K48" i="13"/>
  <c r="I41" i="11"/>
  <c r="K41" i="11" s="1"/>
  <c r="I26" i="9"/>
  <c r="K26" i="9" s="1"/>
  <c r="I8" i="9"/>
  <c r="K8" i="9" s="1"/>
  <c r="I38" i="9"/>
  <c r="K38" i="9" s="1"/>
  <c r="I40" i="9"/>
  <c r="K40" i="9" s="1"/>
  <c r="I41" i="9" l="1"/>
  <c r="K41" i="9" s="1"/>
</calcChain>
</file>

<file path=xl/sharedStrings.xml><?xml version="1.0" encoding="utf-8"?>
<sst xmlns="http://schemas.openxmlformats.org/spreadsheetml/2006/main" count="910" uniqueCount="143">
  <si>
    <t>Registri di tirocinio</t>
  </si>
  <si>
    <t>6 mesi</t>
  </si>
  <si>
    <t>3 anni</t>
  </si>
  <si>
    <t>2 anni</t>
  </si>
  <si>
    <t>1 anno</t>
  </si>
  <si>
    <t>target minimo</t>
  </si>
  <si>
    <t>Unità di tempo</t>
  </si>
  <si>
    <t>pass/fail</t>
  </si>
  <si>
    <t>Apprendimento formale  (crediti ECTS)</t>
  </si>
  <si>
    <t>Titoli accademici o percorsi strutturati con esame finale</t>
  </si>
  <si>
    <t>Scuole di Specializzazione, Master, Corsi di perfezionamento o Dottorato di ricerca attinenti al settore richiesto, percorsi strutturati con esame finale</t>
  </si>
  <si>
    <t>totale crediti</t>
  </si>
  <si>
    <t>Quantum per attività</t>
  </si>
  <si>
    <t>n. di attività</t>
  </si>
  <si>
    <t>Totale Area Apprendimento Non Formale</t>
  </si>
  <si>
    <t>Totale Area Apprendimento Formale</t>
  </si>
  <si>
    <t>Totale Area Apprendimento Informale</t>
  </si>
  <si>
    <t>Audit</t>
  </si>
  <si>
    <t>Manuali di gestione</t>
  </si>
  <si>
    <t>Attestazione del tutor</t>
  </si>
  <si>
    <t>Corsi, convegni, congressi, simposi e conferenze in presenza</t>
  </si>
  <si>
    <t>Formazione residenziale (RES)</t>
  </si>
  <si>
    <t>Formazione a distanza (FAD)</t>
  </si>
  <si>
    <t>Formazione sul campo (FSC)</t>
  </si>
  <si>
    <t>Formazione mista (blended)</t>
  </si>
  <si>
    <t>RES/FAD/FSC</t>
  </si>
  <si>
    <t>Somma dei punteggi singole attività</t>
  </si>
  <si>
    <t>FAD asincrona (non on-line, mezzi digitali o cartacei)</t>
  </si>
  <si>
    <t>E-Learning (tramite connessione a internet)</t>
  </si>
  <si>
    <t>FAD sincrona (webinar, aule virtuali)</t>
  </si>
  <si>
    <t>0,3 punto/ora (oltre 100 partecip.)</t>
  </si>
  <si>
    <t>individualizzata (rapporto docente: discente max 1:5)
gruppi di lavoro o di studio tra pari di almeno 6 ore con o senza tutor</t>
  </si>
  <si>
    <t>gruppi di lavoro o di studio tra pari di almeno 6 ore con o senza tutor</t>
  </si>
  <si>
    <t>docenza/relazione</t>
  </si>
  <si>
    <t>comunicazioni brevi</t>
  </si>
  <si>
    <t>tutoring in FSC</t>
  </si>
  <si>
    <t>Docenze e relazioni ad eventi nazionali ECM o SPC</t>
  </si>
  <si>
    <t>Docenze e relazioni a eventi internazionali</t>
  </si>
  <si>
    <t xml:space="preserve">Riviste indicizzate </t>
  </si>
  <si>
    <t>Riviste non indicizzate (inclusi siti web istituzionali)</t>
  </si>
  <si>
    <t>Pubblicazioni scientifiche</t>
  </si>
  <si>
    <t>Apprendimento non formale (crediti)</t>
  </si>
  <si>
    <t>Anni di esperienza</t>
  </si>
  <si>
    <t>Ricerca sul campo</t>
  </si>
  <si>
    <t xml:space="preserve">Anni di attività con almeno 50 % dell’impegno lavorativo nell’area specifica </t>
  </si>
  <si>
    <t>Studi osservazionali</t>
  </si>
  <si>
    <t>Studi epidemiologici</t>
  </si>
  <si>
    <t>Ricerca clinica</t>
  </si>
  <si>
    <t>Sperimentazione farmaci o DM</t>
  </si>
  <si>
    <t>Altre ricerche (ad es. twinning projects)</t>
  </si>
  <si>
    <t>2 punti ogni 6 mesi di durata della ricerca</t>
  </si>
  <si>
    <t>iscrizione all'ordine</t>
  </si>
  <si>
    <t>comitati, commissioni, tavoli tecnici con pubblicazione di documenti</t>
  </si>
  <si>
    <t>Advisory boards, Expert Working groups, ecc.</t>
  </si>
  <si>
    <t>Attività regolatoria</t>
  </si>
  <si>
    <t>1 punto/ giorno</t>
  </si>
  <si>
    <t>Programmi per undergraduates (EPT)</t>
  </si>
  <si>
    <t xml:space="preserve">Programmi per postgraduates </t>
  </si>
  <si>
    <t xml:space="preserve">Tutoraggio </t>
  </si>
  <si>
    <t>1 punto/ giorno (max 30 punti)</t>
  </si>
  <si>
    <t>Formazione specialistica in affiancamento</t>
  </si>
  <si>
    <t xml:space="preserve">presso strutture specialistiche nazionali ed estere, (minimo 3 mesi) </t>
  </si>
  <si>
    <t>Presenza del professionista nella sperimentazione</t>
  </si>
  <si>
    <t>lettera incarico</t>
  </si>
  <si>
    <t>15 punti ogni 3 mesi (max 60 punti)</t>
  </si>
  <si>
    <t>100 casi negli ultimi 3 anni, documentati secondo case log</t>
  </si>
  <si>
    <t>100 punti</t>
  </si>
  <si>
    <t>Diagnostica per immagini</t>
  </si>
  <si>
    <t>Anatomia patologica</t>
  </si>
  <si>
    <t>animali da reddito</t>
  </si>
  <si>
    <t>settore apistico</t>
  </si>
  <si>
    <t>sicurezza e qualità alimenti</t>
  </si>
  <si>
    <t>250 referti negli ultimi 3 anni, documentati</t>
  </si>
  <si>
    <t>gestione avvelenamento</t>
  </si>
  <si>
    <t>Piani HACCP</t>
  </si>
  <si>
    <t>Consulenza</t>
  </si>
  <si>
    <t>Attività di Lead auditor o auditor di 2 e 3 parte</t>
  </si>
  <si>
    <t>Preparazione di un Manuale per sistemi di gestione della qualità secondo standard definiti (ISO 9001, ISO 22000, ecc.)</t>
  </si>
  <si>
    <t>piani HACCP a basso, medio e alto rischio</t>
  </si>
  <si>
    <t>Consulenze ai fini della certificazione di prodotto o servizio (etichettatura, DOP, biologico, ecc.)</t>
  </si>
  <si>
    <t>Sopralluoghi su chiamata</t>
  </si>
  <si>
    <t>Sopralluoghi pianificati</t>
  </si>
  <si>
    <t>0,5 punti</t>
  </si>
  <si>
    <t>1 punto</t>
  </si>
  <si>
    <t>2 punti</t>
  </si>
  <si>
    <t>2 punti per 1 anno</t>
  </si>
  <si>
    <t>2 punti per gg/uomo</t>
  </si>
  <si>
    <t>fino a 8 punti per attività</t>
  </si>
  <si>
    <t>Clinica animali da compagnia</t>
  </si>
  <si>
    <t>Parziale Area Apprendimento Informale</t>
  </si>
  <si>
    <t>Apprendimento informale (punti) - Parte generale</t>
  </si>
  <si>
    <t>Apprendimento informale (punti) - parte specialistica</t>
  </si>
  <si>
    <t>8 punti per manuale</t>
  </si>
  <si>
    <t xml:space="preserve">2 punti/giorno auditor </t>
  </si>
  <si>
    <t>3 punti/giorno lead auditor</t>
  </si>
  <si>
    <t>8 punti per 12 mesi (frazionabili per durate inferiori)</t>
  </si>
  <si>
    <t>gestione allerta</t>
  </si>
  <si>
    <t>Diplomi e piano didattico; titolo della tesi e abstract (dottorato e scuola specializzazione)</t>
  </si>
  <si>
    <t>Attestato di partecipazione e programma dell'evento</t>
  </si>
  <si>
    <t>programma dell'evento e titolo e abstract della relazione</t>
  </si>
  <si>
    <t>titolo e abstract della pubblicazione</t>
  </si>
  <si>
    <t>Case log (template certing)</t>
  </si>
  <si>
    <t>Gestione anagrafe (BDA)</t>
  </si>
  <si>
    <t>lettera di incarico /di referenza (indicazione del n. di incarichi)</t>
  </si>
  <si>
    <t>percorsi (vedi foglio collegato)</t>
  </si>
  <si>
    <t>10 punti per piano HACCP a medio rischio</t>
  </si>
  <si>
    <t>20 punti per piano HACCP a alto rischio</t>
  </si>
  <si>
    <t>5 punti per piano HACCP a basso rischio</t>
  </si>
  <si>
    <t>1,5  punti/ora</t>
  </si>
  <si>
    <t>0,7 punto/ora (fino a 100 partecipanti)</t>
  </si>
  <si>
    <t>1,3 punto/ora (fino a 25 partecipatanti)</t>
  </si>
  <si>
    <t>1 punto/ora</t>
  </si>
  <si>
    <t>1,5 punto/ora con tutor</t>
  </si>
  <si>
    <t>1 punti/ora</t>
  </si>
  <si>
    <t>1,3 punto/ora con tutor esterno</t>
  </si>
  <si>
    <t>1 punti fino a 1 ora di lezione</t>
  </si>
  <si>
    <t>3 punti fino a 1 ora di lezione</t>
  </si>
  <si>
    <t>1 pubblicazione = 1-3 punti (punteggio più elevato per la posizione preminente)</t>
  </si>
  <si>
    <t>1 pubblicazione = 0,25-0,5 punti (punteggio più elevato per la posizione preminente)</t>
  </si>
  <si>
    <t>8 punti</t>
  </si>
  <si>
    <t>2 punti fino a 1 ora di lezione</t>
  </si>
  <si>
    <t xml:space="preserve">5 punto ogni anno di attività oltre il 5° dall’iscrizione all’Ordine </t>
  </si>
  <si>
    <t>in fase di definizione</t>
  </si>
  <si>
    <t>totale</t>
  </si>
  <si>
    <t>altre attività incluso lo studio</t>
  </si>
  <si>
    <t>Lezioni frontali</t>
  </si>
  <si>
    <t>ore</t>
  </si>
  <si>
    <t>attività</t>
  </si>
  <si>
    <t>esame</t>
  </si>
  <si>
    <t>1 ECTS = 25 ore di attività formativa, comprensive sia le lezioni fontali che lo studio etc.</t>
  </si>
  <si>
    <t>lezioni frontali del percorso</t>
  </si>
  <si>
    <t xml:space="preserve"> ECTS</t>
  </si>
  <si>
    <t>n. di ore di lezione frontale per ogni ECTS</t>
  </si>
  <si>
    <t>n. di ore lezioni frontale totali</t>
  </si>
  <si>
    <t>esempio di struttura dell' ECTS</t>
  </si>
  <si>
    <t>calcolo ECTS per i corsi non erogati da università</t>
  </si>
  <si>
    <t>cavalli</t>
  </si>
  <si>
    <t>animali esotici</t>
  </si>
  <si>
    <t>Relazioni/ consulenze in ambito giudiziario</t>
  </si>
  <si>
    <t>Minimo 100 relazioni in 3 anni</t>
  </si>
  <si>
    <t>Docenze agli allevatori settore apistico</t>
  </si>
  <si>
    <t xml:space="preserve">programma dell'evento </t>
  </si>
  <si>
    <r>
      <t xml:space="preserve">iscrizione all'ordine </t>
    </r>
    <r>
      <rPr>
        <sz val="8"/>
        <color rgb="FFFF0000"/>
        <rFont val="Verdana"/>
        <family val="2"/>
      </rPr>
      <t>+ incarichi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</si>
</sst>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333333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333333"/>
      <name val="Verdana"/>
      <family val="2"/>
    </font>
    <font>
      <sz val="8"/>
      <name val="Verdana"/>
      <family val="2"/>
    </font>
    <font>
      <i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5" fillId="5" borderId="8" xfId="0" applyFont="1" applyFill="1" applyBorder="1"/>
    <xf numFmtId="0" fontId="5" fillId="0" borderId="22" xfId="0" applyFont="1" applyBorder="1"/>
    <xf numFmtId="0" fontId="5" fillId="0" borderId="9" xfId="0" applyFont="1" applyBorder="1" applyAlignment="1">
      <alignment horizontal="center"/>
    </xf>
    <xf numFmtId="0" fontId="5" fillId="5" borderId="10" xfId="0" applyFont="1" applyFill="1" applyBorder="1"/>
    <xf numFmtId="0" fontId="5" fillId="0" borderId="11" xfId="0" applyFont="1" applyBorder="1" applyAlignment="1">
      <alignment horizontal="center"/>
    </xf>
    <xf numFmtId="0" fontId="5" fillId="0" borderId="6" xfId="0" applyFont="1" applyBorder="1"/>
    <xf numFmtId="0" fontId="5" fillId="0" borderId="30" xfId="0" applyFont="1" applyBorder="1"/>
    <xf numFmtId="0" fontId="3" fillId="3" borderId="30" xfId="0" applyFont="1" applyFill="1" applyBorder="1"/>
    <xf numFmtId="0" fontId="5" fillId="0" borderId="7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wrapText="1"/>
    </xf>
    <xf numFmtId="0" fontId="5" fillId="4" borderId="0" xfId="0" applyFont="1" applyFill="1"/>
    <xf numFmtId="0" fontId="1" fillId="0" borderId="26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5" fillId="0" borderId="1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4" xfId="0" applyFont="1" applyBorder="1"/>
    <xf numFmtId="0" fontId="5" fillId="0" borderId="20" xfId="0" applyFont="1" applyBorder="1" applyAlignment="1">
      <alignment wrapText="1"/>
    </xf>
    <xf numFmtId="0" fontId="5" fillId="0" borderId="20" xfId="0" applyFont="1" applyBorder="1"/>
    <xf numFmtId="0" fontId="5" fillId="0" borderId="13" xfId="0" applyFont="1" applyBorder="1"/>
    <xf numFmtId="0" fontId="5" fillId="0" borderId="15" xfId="0" applyFont="1" applyBorder="1" applyAlignment="1">
      <alignment wrapText="1"/>
    </xf>
    <xf numFmtId="0" fontId="5" fillId="0" borderId="15" xfId="0" applyFont="1" applyBorder="1"/>
    <xf numFmtId="0" fontId="5" fillId="0" borderId="2" xfId="0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5" fillId="0" borderId="8" xfId="0" applyFont="1" applyBorder="1"/>
    <xf numFmtId="0" fontId="3" fillId="3" borderId="22" xfId="0" applyFont="1" applyFill="1" applyBorder="1"/>
    <xf numFmtId="0" fontId="5" fillId="6" borderId="1" xfId="0" applyFont="1" applyFill="1" applyBorder="1"/>
    <xf numFmtId="0" fontId="7" fillId="6" borderId="1" xfId="0" applyFont="1" applyFill="1" applyBorder="1"/>
    <xf numFmtId="0" fontId="5" fillId="0" borderId="1" xfId="0" applyFont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5" fillId="6" borderId="4" xfId="0" applyFont="1" applyFill="1" applyBorder="1"/>
    <xf numFmtId="0" fontId="5" fillId="6" borderId="13" xfId="0" applyFont="1" applyFill="1" applyBorder="1"/>
    <xf numFmtId="0" fontId="5" fillId="0" borderId="34" xfId="0" applyFont="1" applyBorder="1"/>
    <xf numFmtId="0" fontId="5" fillId="0" borderId="14" xfId="0" applyFont="1" applyBorder="1"/>
    <xf numFmtId="0" fontId="4" fillId="0" borderId="15" xfId="0" applyFont="1" applyBorder="1" applyAlignment="1">
      <alignment wrapText="1"/>
    </xf>
    <xf numFmtId="0" fontId="5" fillId="6" borderId="15" xfId="0" applyFont="1" applyFill="1" applyBorder="1"/>
    <xf numFmtId="0" fontId="5" fillId="0" borderId="35" xfId="0" applyFont="1" applyBorder="1"/>
    <xf numFmtId="0" fontId="5" fillId="0" borderId="28" xfId="0" applyFont="1" applyBorder="1"/>
    <xf numFmtId="0" fontId="5" fillId="0" borderId="20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6" borderId="20" xfId="0" applyFont="1" applyFill="1" applyBorder="1"/>
    <xf numFmtId="0" fontId="5" fillId="0" borderId="21" xfId="0" applyFont="1" applyBorder="1"/>
    <xf numFmtId="0" fontId="7" fillId="6" borderId="20" xfId="0" applyFont="1" applyFill="1" applyBorder="1"/>
    <xf numFmtId="0" fontId="7" fillId="6" borderId="13" xfId="0" applyFont="1" applyFill="1" applyBorder="1"/>
    <xf numFmtId="0" fontId="5" fillId="6" borderId="15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1" fillId="0" borderId="19" xfId="0" applyFont="1" applyBorder="1" applyAlignment="1">
      <alignment vertical="center" wrapText="1"/>
    </xf>
    <xf numFmtId="0" fontId="3" fillId="3" borderId="20" xfId="0" applyFont="1" applyFill="1" applyBorder="1"/>
    <xf numFmtId="0" fontId="5" fillId="0" borderId="21" xfId="0" applyFont="1" applyBorder="1" applyAlignment="1">
      <alignment horizontal="center"/>
    </xf>
    <xf numFmtId="0" fontId="5" fillId="6" borderId="25" xfId="0" applyFont="1" applyFill="1" applyBorder="1"/>
    <xf numFmtId="0" fontId="5" fillId="0" borderId="25" xfId="0" applyFont="1" applyBorder="1"/>
    <xf numFmtId="0" fontId="5" fillId="0" borderId="26" xfId="0" applyFont="1" applyBorder="1"/>
    <xf numFmtId="0" fontId="3" fillId="3" borderId="28" xfId="0" applyFont="1" applyFill="1" applyBorder="1"/>
    <xf numFmtId="0" fontId="5" fillId="0" borderId="29" xfId="0" applyFont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5" fillId="0" borderId="27" xfId="0" applyFont="1" applyBorder="1"/>
    <xf numFmtId="0" fontId="7" fillId="0" borderId="4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5" borderId="10" xfId="0" applyNumberFormat="1" applyFont="1" applyFill="1" applyBorder="1"/>
    <xf numFmtId="0" fontId="5" fillId="0" borderId="4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0" fillId="3" borderId="0" xfId="0" applyFill="1" applyAlignment="1">
      <alignment horizontal="center"/>
    </xf>
    <xf numFmtId="0" fontId="9" fillId="0" borderId="0" xfId="0" applyFont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0" fillId="3" borderId="0" xfId="0" applyFill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5" fillId="0" borderId="4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e" xfId="0" builtinId="0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AE70B-30AC-A345-8231-26BEF5052EDB}">
  <dimension ref="B1:K41"/>
  <sheetViews>
    <sheetView topLeftCell="A15" zoomScale="150" zoomScaleNormal="150" workbookViewId="0">
      <selection activeCell="E51" sqref="E51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9" si="3">G27*H27</f>
        <v>0</v>
      </c>
      <c r="J27" s="80"/>
      <c r="K27" s="81"/>
    </row>
    <row r="28" spans="2:11" ht="12.1" customHeight="1" x14ac:dyDescent="0.15">
      <c r="B28" s="134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34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34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34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34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34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34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34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34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34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35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38.049999999999997" customHeight="1" thickBot="1" x14ac:dyDescent="0.2">
      <c r="B39" s="105" t="s">
        <v>91</v>
      </c>
      <c r="C39" s="90" t="s">
        <v>88</v>
      </c>
      <c r="D39" s="37" t="s">
        <v>65</v>
      </c>
      <c r="E39" s="38" t="s">
        <v>101</v>
      </c>
      <c r="F39" s="46" t="s">
        <v>66</v>
      </c>
      <c r="G39" s="69">
        <v>100</v>
      </c>
      <c r="H39" s="38">
        <v>0</v>
      </c>
      <c r="I39" s="38">
        <f t="shared" si="3"/>
        <v>0</v>
      </c>
      <c r="J39" s="38"/>
      <c r="K39" s="68"/>
    </row>
    <row r="40" spans="2:11" ht="22.1" customHeight="1" thickBot="1" x14ac:dyDescent="0.2">
      <c r="B40" s="104"/>
      <c r="C40" s="33"/>
      <c r="D40" s="24"/>
      <c r="F40" s="76" t="s">
        <v>89</v>
      </c>
      <c r="G40" s="64"/>
      <c r="H40" s="64"/>
      <c r="I40" s="64">
        <f>SUM(I39:I39)</f>
        <v>0</v>
      </c>
      <c r="J40" s="82">
        <v>100</v>
      </c>
      <c r="K40" s="83" t="str">
        <f>IF(I40&gt;=J40,"pass","fail")</f>
        <v>fail</v>
      </c>
    </row>
    <row r="41" spans="2:11" ht="22.1" customHeight="1" thickBot="1" x14ac:dyDescent="0.2">
      <c r="C41" s="33"/>
      <c r="D41" s="24"/>
      <c r="F41" s="76" t="s">
        <v>16</v>
      </c>
      <c r="G41" s="38"/>
      <c r="H41" s="38"/>
      <c r="I41" s="38">
        <f>SUM(I40+I38)</f>
        <v>0</v>
      </c>
      <c r="J41" s="77">
        <f>J40+J38</f>
        <v>150</v>
      </c>
      <c r="K41" s="78" t="str">
        <f>IF(I41&gt;=J41,"pass","fail")</f>
        <v>fail</v>
      </c>
    </row>
  </sheetData>
  <mergeCells count="30">
    <mergeCell ref="C35:C36"/>
    <mergeCell ref="E35:E36"/>
    <mergeCell ref="F35:F36"/>
    <mergeCell ref="B27:B38"/>
    <mergeCell ref="F13:F14"/>
    <mergeCell ref="C15:C17"/>
    <mergeCell ref="E15:E17"/>
    <mergeCell ref="D16:D17"/>
    <mergeCell ref="C19:C21"/>
    <mergeCell ref="E19:E21"/>
    <mergeCell ref="C28:C32"/>
    <mergeCell ref="E28:E32"/>
    <mergeCell ref="F28:F32"/>
    <mergeCell ref="C33:C34"/>
    <mergeCell ref="E33:E34"/>
    <mergeCell ref="F33:F34"/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</mergeCells>
  <conditionalFormatting sqref="K8">
    <cfRule type="containsText" dxfId="71" priority="11" operator="containsText" text="fail">
      <formula>NOT(ISERROR(SEARCH("fail",K8)))</formula>
    </cfRule>
    <cfRule type="containsText" dxfId="70" priority="12" operator="containsText" text="pass">
      <formula>NOT(ISERROR(SEARCH("pass",K8)))</formula>
    </cfRule>
  </conditionalFormatting>
  <conditionalFormatting sqref="K26">
    <cfRule type="containsText" dxfId="69" priority="9" operator="containsText" text="fail">
      <formula>NOT(ISERROR(SEARCH("fail",K26)))</formula>
    </cfRule>
    <cfRule type="containsText" dxfId="68" priority="10" operator="containsText" text="pass">
      <formula>NOT(ISERROR(SEARCH("pass",K26)))</formula>
    </cfRule>
  </conditionalFormatting>
  <conditionalFormatting sqref="K38">
    <cfRule type="containsText" dxfId="67" priority="5" operator="containsText" text="fail">
      <formula>NOT(ISERROR(SEARCH("fail",K38)))</formula>
    </cfRule>
    <cfRule type="containsText" dxfId="66" priority="6" operator="containsText" text="pass">
      <formula>NOT(ISERROR(SEARCH("pass",K38)))</formula>
    </cfRule>
  </conditionalFormatting>
  <conditionalFormatting sqref="K40:K41">
    <cfRule type="containsText" dxfId="65" priority="1" operator="containsText" text="fail">
      <formula>NOT(ISERROR(SEARCH("fail",K40)))</formula>
    </cfRule>
    <cfRule type="containsText" dxfId="64" priority="2" operator="containsText" text="pass">
      <formula>NOT(ISERROR(SEARCH("pass",K40)))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3EB9-1FF3-3741-AD22-6402E510DBC2}">
  <dimension ref="A1:E12"/>
  <sheetViews>
    <sheetView zoomScale="120" zoomScaleNormal="120" workbookViewId="0">
      <selection activeCell="C19" sqref="C19"/>
    </sheetView>
  </sheetViews>
  <sheetFormatPr defaultColWidth="11.5546875" defaultRowHeight="16.3" x14ac:dyDescent="0.3"/>
  <cols>
    <col min="1" max="1" width="25.109375" bestFit="1" customWidth="1"/>
  </cols>
  <sheetData>
    <row r="1" spans="1:5" x14ac:dyDescent="0.3">
      <c r="A1" t="s">
        <v>135</v>
      </c>
    </row>
    <row r="2" spans="1:5" ht="65.25" x14ac:dyDescent="0.3">
      <c r="B2" s="102" t="s">
        <v>133</v>
      </c>
      <c r="C2" s="102" t="s">
        <v>132</v>
      </c>
      <c r="D2" s="103" t="s">
        <v>131</v>
      </c>
      <c r="E2" s="102"/>
    </row>
    <row r="3" spans="1:5" x14ac:dyDescent="0.3">
      <c r="A3" t="s">
        <v>130</v>
      </c>
      <c r="B3">
        <v>136</v>
      </c>
      <c r="C3" s="101">
        <v>4</v>
      </c>
      <c r="D3" s="100">
        <f>B3/C3</f>
        <v>34</v>
      </c>
    </row>
    <row r="4" spans="1:5" x14ac:dyDescent="0.3">
      <c r="A4" t="s">
        <v>128</v>
      </c>
      <c r="D4">
        <v>5</v>
      </c>
    </row>
    <row r="5" spans="1:5" x14ac:dyDescent="0.3">
      <c r="D5" s="99">
        <f>SUM(D3:D4)</f>
        <v>39</v>
      </c>
    </row>
    <row r="6" spans="1:5" x14ac:dyDescent="0.3">
      <c r="A6" s="96" t="s">
        <v>134</v>
      </c>
    </row>
    <row r="7" spans="1:5" x14ac:dyDescent="0.3">
      <c r="A7" s="98" t="s">
        <v>127</v>
      </c>
      <c r="B7" s="98" t="s">
        <v>126</v>
      </c>
    </row>
    <row r="8" spans="1:5" x14ac:dyDescent="0.3">
      <c r="A8" t="s">
        <v>125</v>
      </c>
      <c r="B8" s="97">
        <v>6</v>
      </c>
    </row>
    <row r="9" spans="1:5" x14ac:dyDescent="0.3">
      <c r="A9" t="s">
        <v>124</v>
      </c>
      <c r="B9" s="95">
        <f>25-B8</f>
        <v>19</v>
      </c>
    </row>
    <row r="10" spans="1:5" x14ac:dyDescent="0.3">
      <c r="A10" s="96" t="s">
        <v>123</v>
      </c>
      <c r="B10" s="95">
        <f>SUM(B8:B9)</f>
        <v>25</v>
      </c>
    </row>
    <row r="12" spans="1:5" x14ac:dyDescent="0.3">
      <c r="A12" t="s">
        <v>129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0B81-BDB4-F047-A1D0-507A2832128F}">
  <dimension ref="B1:K41"/>
  <sheetViews>
    <sheetView topLeftCell="A36" zoomScale="150" zoomScaleNormal="150" workbookViewId="0">
      <selection activeCell="E39" sqref="E39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9" si="3">G27*H27</f>
        <v>0</v>
      </c>
      <c r="J27" s="80"/>
      <c r="K27" s="81"/>
    </row>
    <row r="28" spans="2:11" ht="12.1" customHeight="1" x14ac:dyDescent="0.15">
      <c r="B28" s="134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34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34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34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34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34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6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6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6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7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38.049999999999997" customHeight="1" thickBot="1" x14ac:dyDescent="0.2">
      <c r="B39" s="105" t="s">
        <v>91</v>
      </c>
      <c r="C39" s="90" t="s">
        <v>67</v>
      </c>
      <c r="D39" s="65" t="s">
        <v>72</v>
      </c>
      <c r="E39" s="66" t="s">
        <v>101</v>
      </c>
      <c r="F39" s="46" t="s">
        <v>66</v>
      </c>
      <c r="G39" s="69">
        <v>100</v>
      </c>
      <c r="H39" s="38">
        <v>0</v>
      </c>
      <c r="I39" s="38">
        <f t="shared" si="3"/>
        <v>0</v>
      </c>
      <c r="J39" s="38"/>
      <c r="K39" s="68"/>
    </row>
    <row r="40" spans="2:11" ht="22.1" customHeight="1" thickBot="1" x14ac:dyDescent="0.2">
      <c r="B40" s="104"/>
      <c r="C40" s="33"/>
      <c r="D40" s="24"/>
      <c r="F40" s="76" t="s">
        <v>89</v>
      </c>
      <c r="G40" s="64"/>
      <c r="H40" s="64"/>
      <c r="I40" s="64">
        <f>SUM(I39:I39)</f>
        <v>0</v>
      </c>
      <c r="J40" s="82">
        <v>100</v>
      </c>
      <c r="K40" s="83" t="str">
        <f>IF(I40&gt;=J40,"pass","fail")</f>
        <v>fail</v>
      </c>
    </row>
    <row r="41" spans="2:11" ht="22.1" customHeight="1" thickBot="1" x14ac:dyDescent="0.2">
      <c r="C41" s="33"/>
      <c r="D41" s="24"/>
      <c r="F41" s="76" t="s">
        <v>16</v>
      </c>
      <c r="G41" s="38"/>
      <c r="H41" s="38"/>
      <c r="I41" s="38">
        <f>SUM(I40+I38)</f>
        <v>0</v>
      </c>
      <c r="J41" s="77">
        <f>J40+J38</f>
        <v>150</v>
      </c>
      <c r="K41" s="78" t="str">
        <f>IF(I41&gt;=J41,"pass","fail")</f>
        <v>fail</v>
      </c>
    </row>
  </sheetData>
  <mergeCells count="30">
    <mergeCell ref="F33:F34"/>
    <mergeCell ref="C35:C36"/>
    <mergeCell ref="E35:E36"/>
    <mergeCell ref="F35:F36"/>
    <mergeCell ref="B27:B37"/>
    <mergeCell ref="F28:F32"/>
    <mergeCell ref="C33:C34"/>
    <mergeCell ref="E33:E34"/>
    <mergeCell ref="C28:C32"/>
    <mergeCell ref="E28:E32"/>
    <mergeCell ref="F13:F14"/>
    <mergeCell ref="C15:C17"/>
    <mergeCell ref="E15:E17"/>
    <mergeCell ref="D16:D17"/>
    <mergeCell ref="C19:C21"/>
    <mergeCell ref="E19:E21"/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</mergeCells>
  <conditionalFormatting sqref="K8">
    <cfRule type="containsText" dxfId="63" priority="11" operator="containsText" text="fail">
      <formula>NOT(ISERROR(SEARCH("fail",K8)))</formula>
    </cfRule>
    <cfRule type="containsText" dxfId="62" priority="12" operator="containsText" text="pass">
      <formula>NOT(ISERROR(SEARCH("pass",K8)))</formula>
    </cfRule>
  </conditionalFormatting>
  <conditionalFormatting sqref="K26">
    <cfRule type="containsText" dxfId="61" priority="9" operator="containsText" text="fail">
      <formula>NOT(ISERROR(SEARCH("fail",K26)))</formula>
    </cfRule>
    <cfRule type="containsText" dxfId="60" priority="10" operator="containsText" text="pass">
      <formula>NOT(ISERROR(SEARCH("pass",K26)))</formula>
    </cfRule>
  </conditionalFormatting>
  <conditionalFormatting sqref="K38">
    <cfRule type="containsText" dxfId="59" priority="7" operator="containsText" text="fail">
      <formula>NOT(ISERROR(SEARCH("fail",K38)))</formula>
    </cfRule>
    <cfRule type="containsText" dxfId="58" priority="8" operator="containsText" text="pass">
      <formula>NOT(ISERROR(SEARCH("pass",K38)))</formula>
    </cfRule>
  </conditionalFormatting>
  <conditionalFormatting sqref="K40:K41">
    <cfRule type="containsText" dxfId="57" priority="1" operator="containsText" text="fail">
      <formula>NOT(ISERROR(SEARCH("fail",K40)))</formula>
    </cfRule>
    <cfRule type="containsText" dxfId="56" priority="2" operator="containsText" text="pass">
      <formula>NOT(ISERROR(SEARCH("pass",K40)))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289A-43BD-7C48-835A-4285CA423E1A}">
  <dimension ref="B1:K41"/>
  <sheetViews>
    <sheetView topLeftCell="A37" zoomScale="150" zoomScaleNormal="150" workbookViewId="0">
      <selection activeCell="E39" sqref="E39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9" si="3">G27*H27</f>
        <v>0</v>
      </c>
      <c r="J27" s="80"/>
      <c r="K27" s="81"/>
    </row>
    <row r="28" spans="2:11" ht="12.1" customHeight="1" x14ac:dyDescent="0.15">
      <c r="B28" s="148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48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48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48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48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8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8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8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9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38.049999999999997" customHeight="1" thickBot="1" x14ac:dyDescent="0.2">
      <c r="B39" s="105" t="s">
        <v>91</v>
      </c>
      <c r="C39" s="90" t="s">
        <v>68</v>
      </c>
      <c r="D39" s="65" t="s">
        <v>72</v>
      </c>
      <c r="E39" s="66" t="s">
        <v>101</v>
      </c>
      <c r="F39" s="46" t="s">
        <v>66</v>
      </c>
      <c r="G39" s="69">
        <v>100</v>
      </c>
      <c r="H39" s="38">
        <v>0</v>
      </c>
      <c r="I39" s="38">
        <f t="shared" si="3"/>
        <v>0</v>
      </c>
      <c r="J39" s="38"/>
      <c r="K39" s="68"/>
    </row>
    <row r="40" spans="2:11" ht="22.1" customHeight="1" thickBot="1" x14ac:dyDescent="0.2">
      <c r="B40" s="104"/>
      <c r="C40" s="33"/>
      <c r="D40" s="24"/>
      <c r="F40" s="76" t="s">
        <v>89</v>
      </c>
      <c r="G40" s="64"/>
      <c r="H40" s="64"/>
      <c r="I40" s="64">
        <f>SUM(I39:I39)</f>
        <v>0</v>
      </c>
      <c r="J40" s="82">
        <v>100</v>
      </c>
      <c r="K40" s="83" t="str">
        <f>IF(I40&gt;=J40,"pass","fail")</f>
        <v>fail</v>
      </c>
    </row>
    <row r="41" spans="2:11" ht="22.1" customHeight="1" thickBot="1" x14ac:dyDescent="0.2">
      <c r="C41" s="33"/>
      <c r="D41" s="24"/>
      <c r="F41" s="76" t="s">
        <v>16</v>
      </c>
      <c r="G41" s="38"/>
      <c r="H41" s="38"/>
      <c r="I41" s="38">
        <f>SUM(I40+I38)</f>
        <v>0</v>
      </c>
      <c r="J41" s="77">
        <f>J40+J38</f>
        <v>150</v>
      </c>
      <c r="K41" s="78" t="str">
        <f>IF(I41&gt;=J41,"pass","fail")</f>
        <v>fail</v>
      </c>
    </row>
  </sheetData>
  <mergeCells count="30">
    <mergeCell ref="F33:F34"/>
    <mergeCell ref="C35:C36"/>
    <mergeCell ref="E35:E36"/>
    <mergeCell ref="F35:F36"/>
    <mergeCell ref="B27:B37"/>
    <mergeCell ref="F28:F32"/>
    <mergeCell ref="C33:C34"/>
    <mergeCell ref="E33:E34"/>
    <mergeCell ref="C28:C32"/>
    <mergeCell ref="E28:E32"/>
    <mergeCell ref="F13:F14"/>
    <mergeCell ref="C15:C17"/>
    <mergeCell ref="E15:E17"/>
    <mergeCell ref="D16:D17"/>
    <mergeCell ref="C19:C21"/>
    <mergeCell ref="E19:E21"/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</mergeCells>
  <conditionalFormatting sqref="K8">
    <cfRule type="containsText" dxfId="55" priority="13" operator="containsText" text="fail">
      <formula>NOT(ISERROR(SEARCH("fail",K8)))</formula>
    </cfRule>
    <cfRule type="containsText" dxfId="54" priority="14" operator="containsText" text="pass">
      <formula>NOT(ISERROR(SEARCH("pass",K8)))</formula>
    </cfRule>
  </conditionalFormatting>
  <conditionalFormatting sqref="K26">
    <cfRule type="containsText" dxfId="53" priority="11" operator="containsText" text="fail">
      <formula>NOT(ISERROR(SEARCH("fail",K26)))</formula>
    </cfRule>
    <cfRule type="containsText" dxfId="52" priority="12" operator="containsText" text="pass">
      <formula>NOT(ISERROR(SEARCH("pass",K26)))</formula>
    </cfRule>
  </conditionalFormatting>
  <conditionalFormatting sqref="K38">
    <cfRule type="containsText" dxfId="51" priority="1" operator="containsText" text="fail">
      <formula>NOT(ISERROR(SEARCH("fail",K38)))</formula>
    </cfRule>
    <cfRule type="containsText" dxfId="50" priority="2" operator="containsText" text="pass">
      <formula>NOT(ISERROR(SEARCH("pass",K38)))</formula>
    </cfRule>
  </conditionalFormatting>
  <conditionalFormatting sqref="K40:K41">
    <cfRule type="containsText" dxfId="49" priority="3" operator="containsText" text="fail">
      <formula>NOT(ISERROR(SEARCH("fail",K40)))</formula>
    </cfRule>
    <cfRule type="containsText" dxfId="48" priority="4" operator="containsText" text="pass">
      <formula>NOT(ISERROR(SEARCH("pass",K40)))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CD2A-EA86-9E4A-8464-A2DA0EFB45BD}">
  <dimension ref="B1:K46"/>
  <sheetViews>
    <sheetView topLeftCell="A38" zoomScale="150" zoomScaleNormal="150" workbookViewId="0">
      <selection activeCell="D47" sqref="D47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7" si="3">G27*H27</f>
        <v>0</v>
      </c>
      <c r="J27" s="80"/>
      <c r="K27" s="81"/>
    </row>
    <row r="28" spans="2:11" ht="12.1" customHeight="1" x14ac:dyDescent="0.15">
      <c r="B28" s="148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48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48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48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48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8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8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8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9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11.05" customHeight="1" x14ac:dyDescent="0.15">
      <c r="B39" s="133" t="s">
        <v>91</v>
      </c>
      <c r="C39" s="150" t="s">
        <v>69</v>
      </c>
      <c r="D39" s="153" t="s">
        <v>122</v>
      </c>
      <c r="E39" s="154"/>
      <c r="F39" s="155"/>
      <c r="G39" s="73"/>
      <c r="H39" s="74"/>
      <c r="I39" s="74"/>
      <c r="J39" s="36"/>
      <c r="K39" s="75"/>
    </row>
    <row r="40" spans="2:11" ht="11.05" customHeight="1" x14ac:dyDescent="0.15">
      <c r="B40" s="148"/>
      <c r="C40" s="151"/>
      <c r="D40" s="156"/>
      <c r="E40" s="157"/>
      <c r="F40" s="158"/>
      <c r="G40" s="53"/>
      <c r="H40" s="52"/>
      <c r="I40" s="52"/>
      <c r="J40" s="32"/>
      <c r="K40" s="60"/>
    </row>
    <row r="41" spans="2:11" ht="11.05" customHeight="1" x14ac:dyDescent="0.15">
      <c r="B41" s="148"/>
      <c r="C41" s="151"/>
      <c r="D41" s="156"/>
      <c r="E41" s="157"/>
      <c r="F41" s="158"/>
      <c r="G41" s="53"/>
      <c r="H41" s="52"/>
      <c r="I41" s="52"/>
      <c r="J41" s="32"/>
      <c r="K41" s="60"/>
    </row>
    <row r="42" spans="2:11" ht="11.05" customHeight="1" x14ac:dyDescent="0.15">
      <c r="B42" s="148"/>
      <c r="C42" s="151"/>
      <c r="D42" s="156"/>
      <c r="E42" s="157"/>
      <c r="F42" s="158"/>
      <c r="G42" s="53"/>
      <c r="H42" s="52"/>
      <c r="I42" s="52"/>
      <c r="J42" s="32"/>
      <c r="K42" s="60"/>
    </row>
    <row r="43" spans="2:11" ht="12.1" customHeight="1" thickBot="1" x14ac:dyDescent="0.2">
      <c r="B43" s="148"/>
      <c r="C43" s="152"/>
      <c r="D43" s="159"/>
      <c r="E43" s="160"/>
      <c r="F43" s="161"/>
      <c r="G43" s="71"/>
      <c r="H43" s="72"/>
      <c r="I43" s="72"/>
      <c r="J43" s="41"/>
      <c r="K43" s="63"/>
    </row>
    <row r="44" spans="2:11" ht="22.1" customHeight="1" thickBot="1" x14ac:dyDescent="0.2">
      <c r="B44" s="148"/>
      <c r="C44" s="33"/>
      <c r="D44" s="24"/>
      <c r="F44" s="76" t="s">
        <v>89</v>
      </c>
      <c r="G44" s="64"/>
      <c r="H44" s="64"/>
      <c r="I44" s="64">
        <f>SUM(I39:I43)</f>
        <v>0</v>
      </c>
      <c r="J44" s="82">
        <v>100</v>
      </c>
      <c r="K44" s="83" t="str">
        <f>IF(I44&gt;=J44,"pass","fail")</f>
        <v>fail</v>
      </c>
    </row>
    <row r="45" spans="2:11" ht="22.1" customHeight="1" thickBot="1" x14ac:dyDescent="0.2">
      <c r="B45" s="148"/>
      <c r="C45" s="33"/>
      <c r="D45" s="24"/>
      <c r="F45" s="76" t="s">
        <v>16</v>
      </c>
      <c r="G45" s="38"/>
      <c r="H45" s="38"/>
      <c r="I45" s="38">
        <f>SUM(I44+I38)</f>
        <v>0</v>
      </c>
      <c r="J45" s="77">
        <f>J44+J38</f>
        <v>150</v>
      </c>
      <c r="K45" s="78" t="str">
        <f>IF(I45&gt;=J45,"pass","fail")</f>
        <v>fail</v>
      </c>
    </row>
    <row r="46" spans="2:11" ht="10.9" thickBot="1" x14ac:dyDescent="0.2">
      <c r="B46" s="149"/>
    </row>
  </sheetData>
  <mergeCells count="33"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  <mergeCell ref="F13:F14"/>
    <mergeCell ref="C15:C17"/>
    <mergeCell ref="E15:E17"/>
    <mergeCell ref="D16:D17"/>
    <mergeCell ref="C19:C21"/>
    <mergeCell ref="E19:E21"/>
    <mergeCell ref="B27:B37"/>
    <mergeCell ref="C28:C32"/>
    <mergeCell ref="E28:E32"/>
    <mergeCell ref="B39:B46"/>
    <mergeCell ref="C39:C43"/>
    <mergeCell ref="D39:F43"/>
    <mergeCell ref="F28:F32"/>
    <mergeCell ref="C33:C34"/>
    <mergeCell ref="E33:E34"/>
    <mergeCell ref="F33:F34"/>
    <mergeCell ref="C35:C36"/>
    <mergeCell ref="E35:E36"/>
    <mergeCell ref="F35:F36"/>
  </mergeCells>
  <conditionalFormatting sqref="K8">
    <cfRule type="containsText" dxfId="47" priority="7" operator="containsText" text="fail">
      <formula>NOT(ISERROR(SEARCH("fail",K8)))</formula>
    </cfRule>
    <cfRule type="containsText" dxfId="46" priority="8" operator="containsText" text="pass">
      <formula>NOT(ISERROR(SEARCH("pass",K8)))</formula>
    </cfRule>
  </conditionalFormatting>
  <conditionalFormatting sqref="K26">
    <cfRule type="containsText" dxfId="45" priority="5" operator="containsText" text="fail">
      <formula>NOT(ISERROR(SEARCH("fail",K26)))</formula>
    </cfRule>
    <cfRule type="containsText" dxfId="44" priority="6" operator="containsText" text="pass">
      <formula>NOT(ISERROR(SEARCH("pass",K26)))</formula>
    </cfRule>
  </conditionalFormatting>
  <conditionalFormatting sqref="K38">
    <cfRule type="containsText" dxfId="43" priority="3" operator="containsText" text="fail">
      <formula>NOT(ISERROR(SEARCH("fail",K38)))</formula>
    </cfRule>
    <cfRule type="containsText" dxfId="42" priority="4" operator="containsText" text="pass">
      <formula>NOT(ISERROR(SEARCH("pass",K38)))</formula>
    </cfRule>
  </conditionalFormatting>
  <conditionalFormatting sqref="K44:K45">
    <cfRule type="containsText" dxfId="41" priority="1" operator="containsText" text="fail">
      <formula>NOT(ISERROR(SEARCH("fail",K44)))</formula>
    </cfRule>
    <cfRule type="containsText" dxfId="40" priority="2" operator="containsText" text="pass">
      <formula>NOT(ISERROR(SEARCH("pass",K44)))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008E2-6110-DE41-8D10-BE61B06FF3E9}">
  <dimension ref="B1:K46"/>
  <sheetViews>
    <sheetView topLeftCell="A38" zoomScale="150" zoomScaleNormal="150" workbookViewId="0">
      <selection activeCell="D46" sqref="D46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7" si="3">G27*H27</f>
        <v>0</v>
      </c>
      <c r="J27" s="80"/>
      <c r="K27" s="81"/>
    </row>
    <row r="28" spans="2:11" ht="12.1" customHeight="1" x14ac:dyDescent="0.15">
      <c r="B28" s="148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48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48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48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48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8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8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8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9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11.05" customHeight="1" x14ac:dyDescent="0.15">
      <c r="B39" s="133" t="s">
        <v>91</v>
      </c>
      <c r="C39" s="150" t="s">
        <v>136</v>
      </c>
      <c r="D39" s="153" t="s">
        <v>122</v>
      </c>
      <c r="E39" s="154"/>
      <c r="F39" s="155"/>
      <c r="G39" s="73"/>
      <c r="H39" s="74"/>
      <c r="I39" s="74"/>
      <c r="J39" s="36"/>
      <c r="K39" s="75"/>
    </row>
    <row r="40" spans="2:11" ht="11.05" customHeight="1" x14ac:dyDescent="0.15">
      <c r="B40" s="148"/>
      <c r="C40" s="151"/>
      <c r="D40" s="156"/>
      <c r="E40" s="157"/>
      <c r="F40" s="158"/>
      <c r="G40" s="53"/>
      <c r="H40" s="52"/>
      <c r="I40" s="52"/>
      <c r="J40" s="32"/>
      <c r="K40" s="60"/>
    </row>
    <row r="41" spans="2:11" ht="11.05" customHeight="1" x14ac:dyDescent="0.15">
      <c r="B41" s="148"/>
      <c r="C41" s="151"/>
      <c r="D41" s="156"/>
      <c r="E41" s="157"/>
      <c r="F41" s="158"/>
      <c r="G41" s="53"/>
      <c r="H41" s="52"/>
      <c r="I41" s="52"/>
      <c r="J41" s="32"/>
      <c r="K41" s="60"/>
    </row>
    <row r="42" spans="2:11" ht="11.05" customHeight="1" x14ac:dyDescent="0.15">
      <c r="B42" s="148"/>
      <c r="C42" s="151"/>
      <c r="D42" s="156"/>
      <c r="E42" s="157"/>
      <c r="F42" s="158"/>
      <c r="G42" s="53"/>
      <c r="H42" s="52"/>
      <c r="I42" s="52"/>
      <c r="J42" s="32"/>
      <c r="K42" s="60"/>
    </row>
    <row r="43" spans="2:11" ht="12.1" customHeight="1" thickBot="1" x14ac:dyDescent="0.2">
      <c r="B43" s="148"/>
      <c r="C43" s="152"/>
      <c r="D43" s="159"/>
      <c r="E43" s="160"/>
      <c r="F43" s="161"/>
      <c r="G43" s="71"/>
      <c r="H43" s="72"/>
      <c r="I43" s="72"/>
      <c r="J43" s="41"/>
      <c r="K43" s="63"/>
    </row>
    <row r="44" spans="2:11" ht="22.1" customHeight="1" thickBot="1" x14ac:dyDescent="0.2">
      <c r="B44" s="148"/>
      <c r="C44" s="33"/>
      <c r="D44" s="24"/>
      <c r="F44" s="76" t="s">
        <v>89</v>
      </c>
      <c r="G44" s="64"/>
      <c r="H44" s="64"/>
      <c r="I44" s="64">
        <f>SUM(I39:I43)</f>
        <v>0</v>
      </c>
      <c r="J44" s="82">
        <v>100</v>
      </c>
      <c r="K44" s="83" t="str">
        <f>IF(I44&gt;=J44,"pass","fail")</f>
        <v>fail</v>
      </c>
    </row>
    <row r="45" spans="2:11" ht="22.1" customHeight="1" thickBot="1" x14ac:dyDescent="0.2">
      <c r="B45" s="148"/>
      <c r="C45" s="33"/>
      <c r="D45" s="24"/>
      <c r="F45" s="76" t="s">
        <v>16</v>
      </c>
      <c r="G45" s="38"/>
      <c r="H45" s="38"/>
      <c r="I45" s="38">
        <f>SUM(I44+I38)</f>
        <v>0</v>
      </c>
      <c r="J45" s="77">
        <f>J44+J38</f>
        <v>150</v>
      </c>
      <c r="K45" s="78" t="str">
        <f>IF(I45&gt;=J45,"pass","fail")</f>
        <v>fail</v>
      </c>
    </row>
    <row r="46" spans="2:11" ht="10.9" thickBot="1" x14ac:dyDescent="0.2">
      <c r="B46" s="149"/>
    </row>
  </sheetData>
  <mergeCells count="33">
    <mergeCell ref="C28:C32"/>
    <mergeCell ref="E28:E32"/>
    <mergeCell ref="B39:B46"/>
    <mergeCell ref="C39:C43"/>
    <mergeCell ref="D39:F43"/>
    <mergeCell ref="F28:F32"/>
    <mergeCell ref="C33:C34"/>
    <mergeCell ref="E33:E34"/>
    <mergeCell ref="F33:F34"/>
    <mergeCell ref="C35:C36"/>
    <mergeCell ref="E35:E36"/>
    <mergeCell ref="F35:F36"/>
    <mergeCell ref="B27:B37"/>
    <mergeCell ref="F13:F14"/>
    <mergeCell ref="C15:C17"/>
    <mergeCell ref="E15:E17"/>
    <mergeCell ref="D16:D17"/>
    <mergeCell ref="C19:C21"/>
    <mergeCell ref="E19:E21"/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</mergeCells>
  <conditionalFormatting sqref="K8">
    <cfRule type="containsText" dxfId="39" priority="13" operator="containsText" text="fail">
      <formula>NOT(ISERROR(SEARCH("fail",K8)))</formula>
    </cfRule>
    <cfRule type="containsText" dxfId="38" priority="14" operator="containsText" text="pass">
      <formula>NOT(ISERROR(SEARCH("pass",K8)))</formula>
    </cfRule>
  </conditionalFormatting>
  <conditionalFormatting sqref="K26">
    <cfRule type="containsText" dxfId="37" priority="11" operator="containsText" text="fail">
      <formula>NOT(ISERROR(SEARCH("fail",K26)))</formula>
    </cfRule>
    <cfRule type="containsText" dxfId="36" priority="12" operator="containsText" text="pass">
      <formula>NOT(ISERROR(SEARCH("pass",K26)))</formula>
    </cfRule>
  </conditionalFormatting>
  <conditionalFormatting sqref="K38">
    <cfRule type="containsText" dxfId="35" priority="5" operator="containsText" text="fail">
      <formula>NOT(ISERROR(SEARCH("fail",K38)))</formula>
    </cfRule>
    <cfRule type="containsText" dxfId="34" priority="6" operator="containsText" text="pass">
      <formula>NOT(ISERROR(SEARCH("pass",K38)))</formula>
    </cfRule>
  </conditionalFormatting>
  <conditionalFormatting sqref="K44:K45">
    <cfRule type="containsText" dxfId="33" priority="1" operator="containsText" text="fail">
      <formula>NOT(ISERROR(SEARCH("fail",K44)))</formula>
    </cfRule>
    <cfRule type="containsText" dxfId="32" priority="2" operator="containsText" text="pass">
      <formula>NOT(ISERROR(SEARCH("pass",K44)))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6326-C169-2E46-8192-5253EC5EF686}">
  <dimension ref="B1:K41"/>
  <sheetViews>
    <sheetView topLeftCell="A38" zoomScale="150" zoomScaleNormal="150" workbookViewId="0">
      <selection activeCell="D41" sqref="D41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9" si="3">G27*H27</f>
        <v>0</v>
      </c>
      <c r="J27" s="80"/>
      <c r="K27" s="81"/>
    </row>
    <row r="28" spans="2:11" ht="12.1" customHeight="1" x14ac:dyDescent="0.15">
      <c r="B28" s="134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34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34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34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34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34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34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34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34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34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35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38.049999999999997" customHeight="1" thickBot="1" x14ac:dyDescent="0.2">
      <c r="B39" s="105" t="s">
        <v>91</v>
      </c>
      <c r="C39" s="90" t="s">
        <v>137</v>
      </c>
      <c r="D39" s="37" t="s">
        <v>65</v>
      </c>
      <c r="E39" s="38" t="s">
        <v>101</v>
      </c>
      <c r="F39" s="46" t="s">
        <v>66</v>
      </c>
      <c r="G39" s="69">
        <v>100</v>
      </c>
      <c r="H39" s="38">
        <v>0</v>
      </c>
      <c r="I39" s="38">
        <f t="shared" si="3"/>
        <v>0</v>
      </c>
      <c r="J39" s="38"/>
      <c r="K39" s="68"/>
    </row>
    <row r="40" spans="2:11" ht="22.1" customHeight="1" thickBot="1" x14ac:dyDescent="0.2">
      <c r="B40" s="104"/>
      <c r="C40" s="33"/>
      <c r="D40" s="24"/>
      <c r="F40" s="76" t="s">
        <v>89</v>
      </c>
      <c r="G40" s="64"/>
      <c r="H40" s="64"/>
      <c r="I40" s="64">
        <f>SUM(I39:I39)</f>
        <v>0</v>
      </c>
      <c r="J40" s="82">
        <v>100</v>
      </c>
      <c r="K40" s="83" t="str">
        <f>IF(I40&gt;=J40,"pass","fail")</f>
        <v>fail</v>
      </c>
    </row>
    <row r="41" spans="2:11" ht="22.1" customHeight="1" thickBot="1" x14ac:dyDescent="0.2">
      <c r="C41" s="33"/>
      <c r="D41" s="24"/>
      <c r="F41" s="76" t="s">
        <v>16</v>
      </c>
      <c r="G41" s="38"/>
      <c r="H41" s="38"/>
      <c r="I41" s="38">
        <f>SUM(I40+I38)</f>
        <v>0</v>
      </c>
      <c r="J41" s="77">
        <f>J40+J38</f>
        <v>150</v>
      </c>
      <c r="K41" s="78" t="str">
        <f>IF(I41&gt;=J41,"pass","fail")</f>
        <v>fail</v>
      </c>
    </row>
  </sheetData>
  <mergeCells count="30"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  <mergeCell ref="F13:F14"/>
    <mergeCell ref="C15:C17"/>
    <mergeCell ref="E15:E17"/>
    <mergeCell ref="D16:D17"/>
    <mergeCell ref="C19:C21"/>
    <mergeCell ref="E19:E21"/>
    <mergeCell ref="B27:B38"/>
    <mergeCell ref="C28:C32"/>
    <mergeCell ref="E28:E32"/>
    <mergeCell ref="F28:F32"/>
    <mergeCell ref="C33:C34"/>
    <mergeCell ref="E33:E34"/>
    <mergeCell ref="F33:F34"/>
    <mergeCell ref="C35:C36"/>
    <mergeCell ref="E35:E36"/>
    <mergeCell ref="F35:F36"/>
  </mergeCells>
  <conditionalFormatting sqref="K8">
    <cfRule type="containsText" dxfId="31" priority="7" operator="containsText" text="fail">
      <formula>NOT(ISERROR(SEARCH("fail",K8)))</formula>
    </cfRule>
    <cfRule type="containsText" dxfId="30" priority="8" operator="containsText" text="pass">
      <formula>NOT(ISERROR(SEARCH("pass",K8)))</formula>
    </cfRule>
  </conditionalFormatting>
  <conditionalFormatting sqref="K26">
    <cfRule type="containsText" dxfId="29" priority="5" operator="containsText" text="fail">
      <formula>NOT(ISERROR(SEARCH("fail",K26)))</formula>
    </cfRule>
    <cfRule type="containsText" dxfId="28" priority="6" operator="containsText" text="pass">
      <formula>NOT(ISERROR(SEARCH("pass",K26)))</formula>
    </cfRule>
  </conditionalFormatting>
  <conditionalFormatting sqref="K38">
    <cfRule type="containsText" dxfId="27" priority="3" operator="containsText" text="fail">
      <formula>NOT(ISERROR(SEARCH("fail",K38)))</formula>
    </cfRule>
    <cfRule type="containsText" dxfId="26" priority="4" operator="containsText" text="pass">
      <formula>NOT(ISERROR(SEARCH("pass",K38)))</formula>
    </cfRule>
  </conditionalFormatting>
  <conditionalFormatting sqref="K40:K41">
    <cfRule type="containsText" dxfId="25" priority="1" operator="containsText" text="fail">
      <formula>NOT(ISERROR(SEARCH("fail",K40)))</formula>
    </cfRule>
    <cfRule type="containsText" dxfId="24" priority="2" operator="containsText" text="pass">
      <formula>NOT(ISERROR(SEARCH("pass",K40)))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F4F3-3ACB-524D-A8CF-92F22BBAAA77}">
  <dimension ref="B1:K41"/>
  <sheetViews>
    <sheetView topLeftCell="A36" zoomScale="150" zoomScaleNormal="150" workbookViewId="0">
      <selection activeCell="C37" sqref="C37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9" si="3">G27*H27</f>
        <v>0</v>
      </c>
      <c r="J27" s="80"/>
      <c r="K27" s="81"/>
    </row>
    <row r="28" spans="2:11" ht="12.1" customHeight="1" x14ac:dyDescent="0.15">
      <c r="B28" s="148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48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48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48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48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8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8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8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9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38.049999999999997" customHeight="1" thickBot="1" x14ac:dyDescent="0.2">
      <c r="B39" s="105" t="s">
        <v>91</v>
      </c>
      <c r="C39" s="90" t="s">
        <v>138</v>
      </c>
      <c r="D39" s="65" t="s">
        <v>139</v>
      </c>
      <c r="E39" s="38"/>
      <c r="F39" s="46" t="s">
        <v>66</v>
      </c>
      <c r="G39" s="69">
        <v>100</v>
      </c>
      <c r="H39" s="38">
        <v>0</v>
      </c>
      <c r="I39" s="38">
        <f t="shared" si="3"/>
        <v>0</v>
      </c>
      <c r="J39" s="38"/>
      <c r="K39" s="68"/>
    </row>
    <row r="40" spans="2:11" ht="22.1" customHeight="1" thickBot="1" x14ac:dyDescent="0.2">
      <c r="B40" s="104"/>
      <c r="C40" s="33"/>
      <c r="D40" s="24"/>
      <c r="F40" s="76" t="s">
        <v>89</v>
      </c>
      <c r="G40" s="64"/>
      <c r="H40" s="64"/>
      <c r="I40" s="64">
        <f>SUM(I39:I39)</f>
        <v>0</v>
      </c>
      <c r="J40" s="82">
        <v>100</v>
      </c>
      <c r="K40" s="83" t="str">
        <f>IF(I40&gt;=J40,"pass","fail")</f>
        <v>fail</v>
      </c>
    </row>
    <row r="41" spans="2:11" ht="22.1" customHeight="1" thickBot="1" x14ac:dyDescent="0.2">
      <c r="C41" s="33"/>
      <c r="D41" s="24"/>
      <c r="F41" s="76" t="s">
        <v>16</v>
      </c>
      <c r="G41" s="38"/>
      <c r="H41" s="38"/>
      <c r="I41" s="38">
        <f>SUM(I40+I38)</f>
        <v>0</v>
      </c>
      <c r="J41" s="77">
        <f>J40+J38</f>
        <v>150</v>
      </c>
      <c r="K41" s="78" t="str">
        <f>IF(I41&gt;=J41,"pass","fail")</f>
        <v>fail</v>
      </c>
    </row>
  </sheetData>
  <mergeCells count="30"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  <mergeCell ref="F13:F14"/>
    <mergeCell ref="C15:C17"/>
    <mergeCell ref="E15:E17"/>
    <mergeCell ref="D16:D17"/>
    <mergeCell ref="C19:C21"/>
    <mergeCell ref="E19:E21"/>
    <mergeCell ref="B27:B37"/>
    <mergeCell ref="C28:C32"/>
    <mergeCell ref="E28:E32"/>
    <mergeCell ref="F28:F32"/>
    <mergeCell ref="C33:C34"/>
    <mergeCell ref="E33:E34"/>
    <mergeCell ref="F33:F34"/>
    <mergeCell ref="C35:C36"/>
    <mergeCell ref="E35:E36"/>
    <mergeCell ref="F35:F36"/>
  </mergeCells>
  <conditionalFormatting sqref="K8">
    <cfRule type="containsText" dxfId="23" priority="7" operator="containsText" text="fail">
      <formula>NOT(ISERROR(SEARCH("fail",K8)))</formula>
    </cfRule>
    <cfRule type="containsText" dxfId="22" priority="8" operator="containsText" text="pass">
      <formula>NOT(ISERROR(SEARCH("pass",K8)))</formula>
    </cfRule>
  </conditionalFormatting>
  <conditionalFormatting sqref="K26">
    <cfRule type="containsText" dxfId="21" priority="5" operator="containsText" text="fail">
      <formula>NOT(ISERROR(SEARCH("fail",K26)))</formula>
    </cfRule>
    <cfRule type="containsText" dxfId="20" priority="6" operator="containsText" text="pass">
      <formula>NOT(ISERROR(SEARCH("pass",K26)))</formula>
    </cfRule>
  </conditionalFormatting>
  <conditionalFormatting sqref="K38">
    <cfRule type="containsText" dxfId="19" priority="1" operator="containsText" text="fail">
      <formula>NOT(ISERROR(SEARCH("fail",K38)))</formula>
    </cfRule>
    <cfRule type="containsText" dxfId="18" priority="2" operator="containsText" text="pass">
      <formula>NOT(ISERROR(SEARCH("pass",K38)))</formula>
    </cfRule>
  </conditionalFormatting>
  <conditionalFormatting sqref="K40:K41">
    <cfRule type="containsText" dxfId="17" priority="3" operator="containsText" text="fail">
      <formula>NOT(ISERROR(SEARCH("fail",K40)))</formula>
    </cfRule>
    <cfRule type="containsText" dxfId="16" priority="4" operator="containsText" text="pass">
      <formula>NOT(ISERROR(SEARCH("pass",K40)))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7392-1D2E-7243-BE5A-C5CA3048B3FB}">
  <dimension ref="B1:K49"/>
  <sheetViews>
    <sheetView tabSelected="1" topLeftCell="A24" zoomScale="150" zoomScaleNormal="150" workbookViewId="0">
      <selection activeCell="E28" sqref="E28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20.7773437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20.399999999999999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4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22.95" customHeight="1" x14ac:dyDescent="0.15">
      <c r="B22" s="120"/>
      <c r="C22" s="106" t="s">
        <v>140</v>
      </c>
      <c r="D22" s="106" t="s">
        <v>33</v>
      </c>
      <c r="E22" s="106" t="s">
        <v>141</v>
      </c>
      <c r="F22" s="107" t="s">
        <v>115</v>
      </c>
      <c r="G22" s="108">
        <v>1</v>
      </c>
      <c r="K22" s="23"/>
    </row>
    <row r="23" spans="2:11" ht="31.95" customHeight="1" x14ac:dyDescent="0.15">
      <c r="B23" s="120"/>
      <c r="C23" s="127" t="s">
        <v>37</v>
      </c>
      <c r="D23" s="1" t="s">
        <v>33</v>
      </c>
      <c r="E23" s="126" t="s">
        <v>99</v>
      </c>
      <c r="F23" s="29" t="s">
        <v>116</v>
      </c>
      <c r="G23" s="25">
        <v>3</v>
      </c>
      <c r="H23" s="13">
        <v>0</v>
      </c>
      <c r="I23" s="13">
        <f t="shared" si="2"/>
        <v>0</v>
      </c>
      <c r="K23" s="23"/>
    </row>
    <row r="24" spans="2:11" ht="22.95" customHeight="1" x14ac:dyDescent="0.15">
      <c r="B24" s="120"/>
      <c r="C24" s="126"/>
      <c r="D24" s="1" t="s">
        <v>34</v>
      </c>
      <c r="E24" s="126"/>
      <c r="F24" s="29" t="s">
        <v>115</v>
      </c>
      <c r="G24" s="25">
        <v>1</v>
      </c>
      <c r="H24" s="13">
        <v>0</v>
      </c>
      <c r="I24" s="13">
        <f t="shared" si="2"/>
        <v>0</v>
      </c>
      <c r="K24" s="23"/>
    </row>
    <row r="25" spans="2:11" ht="25" customHeight="1" x14ac:dyDescent="0.15">
      <c r="B25" s="120"/>
      <c r="C25" s="127" t="s">
        <v>40</v>
      </c>
      <c r="D25" s="1" t="s">
        <v>38</v>
      </c>
      <c r="E25" s="126" t="s">
        <v>100</v>
      </c>
      <c r="F25" s="29" t="s">
        <v>117</v>
      </c>
      <c r="G25" s="25"/>
      <c r="K25" s="23"/>
    </row>
    <row r="26" spans="2:11" ht="25" customHeight="1" thickBot="1" x14ac:dyDescent="0.2">
      <c r="B26" s="121"/>
      <c r="C26" s="128"/>
      <c r="D26" s="9" t="s">
        <v>39</v>
      </c>
      <c r="E26" s="128"/>
      <c r="F26" s="31" t="s">
        <v>118</v>
      </c>
      <c r="G26" s="25"/>
      <c r="K26" s="23"/>
    </row>
    <row r="27" spans="2:11" ht="28.05" customHeight="1" thickBot="1" x14ac:dyDescent="0.2">
      <c r="F27" s="26" t="s">
        <v>14</v>
      </c>
      <c r="G27" s="48"/>
      <c r="H27" s="15">
        <f>SUM(H9:H26)</f>
        <v>0</v>
      </c>
      <c r="I27" s="15">
        <f>SUM(I9:I26)</f>
        <v>0</v>
      </c>
      <c r="J27" s="49">
        <v>100</v>
      </c>
      <c r="K27" s="16" t="str">
        <f>IF(I27&gt;=J27,"pass","fail")</f>
        <v>fail</v>
      </c>
    </row>
    <row r="28" spans="2:11" ht="31.25" thickBot="1" x14ac:dyDescent="0.2">
      <c r="B28" s="133" t="s">
        <v>90</v>
      </c>
      <c r="C28" s="89" t="s">
        <v>42</v>
      </c>
      <c r="D28" s="54" t="s">
        <v>44</v>
      </c>
      <c r="E28" s="55" t="s">
        <v>142</v>
      </c>
      <c r="F28" s="56" t="s">
        <v>121</v>
      </c>
      <c r="G28" s="79">
        <v>5</v>
      </c>
      <c r="H28" s="80">
        <v>0</v>
      </c>
      <c r="I28" s="80">
        <f t="shared" ref="I28:I44" si="3">G28*H28</f>
        <v>0</v>
      </c>
      <c r="J28" s="80"/>
      <c r="K28" s="81"/>
    </row>
    <row r="29" spans="2:11" ht="12.1" customHeight="1" x14ac:dyDescent="0.15">
      <c r="B29" s="148"/>
      <c r="C29" s="129" t="s">
        <v>43</v>
      </c>
      <c r="D29" s="3" t="s">
        <v>45</v>
      </c>
      <c r="E29" s="141" t="s">
        <v>62</v>
      </c>
      <c r="F29" s="131" t="s">
        <v>50</v>
      </c>
      <c r="G29" s="58">
        <v>2</v>
      </c>
      <c r="H29" s="39">
        <v>0</v>
      </c>
      <c r="I29" s="39">
        <f t="shared" si="3"/>
        <v>0</v>
      </c>
      <c r="J29" s="39"/>
      <c r="K29" s="59"/>
    </row>
    <row r="30" spans="2:11" ht="13.1" customHeight="1" x14ac:dyDescent="0.15">
      <c r="B30" s="148"/>
      <c r="C30" s="140"/>
      <c r="D30" s="2" t="s">
        <v>46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47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13.1" customHeight="1" x14ac:dyDescent="0.15">
      <c r="B32" s="148"/>
      <c r="C32" s="140"/>
      <c r="D32" s="2" t="s">
        <v>48</v>
      </c>
      <c r="E32" s="142"/>
      <c r="F32" s="144"/>
      <c r="G32" s="50">
        <v>2</v>
      </c>
      <c r="H32" s="32">
        <v>0</v>
      </c>
      <c r="I32" s="32">
        <f t="shared" si="3"/>
        <v>0</v>
      </c>
      <c r="J32" s="32"/>
      <c r="K32" s="60"/>
    </row>
    <row r="33" spans="2:11" ht="26" customHeight="1" thickBot="1" x14ac:dyDescent="0.2">
      <c r="B33" s="148"/>
      <c r="C33" s="130"/>
      <c r="D33" s="61" t="s">
        <v>49</v>
      </c>
      <c r="E33" s="143"/>
      <c r="F33" s="132"/>
      <c r="G33" s="62">
        <v>2</v>
      </c>
      <c r="H33" s="41">
        <v>0</v>
      </c>
      <c r="I33" s="41">
        <f t="shared" si="3"/>
        <v>0</v>
      </c>
      <c r="J33" s="41"/>
      <c r="K33" s="63"/>
    </row>
    <row r="34" spans="2:11" ht="20.399999999999999" x14ac:dyDescent="0.15">
      <c r="B34" s="148"/>
      <c r="C34" s="129" t="s">
        <v>54</v>
      </c>
      <c r="D34" s="3" t="s">
        <v>52</v>
      </c>
      <c r="E34" s="141" t="s">
        <v>63</v>
      </c>
      <c r="F34" s="131" t="s">
        <v>55</v>
      </c>
      <c r="G34" s="58">
        <v>1</v>
      </c>
      <c r="H34" s="39">
        <v>0</v>
      </c>
      <c r="I34" s="39">
        <f t="shared" si="3"/>
        <v>0</v>
      </c>
      <c r="J34" s="39"/>
      <c r="K34" s="59"/>
    </row>
    <row r="35" spans="2:11" ht="26" customHeight="1" thickBot="1" x14ac:dyDescent="0.2">
      <c r="B35" s="148"/>
      <c r="C35" s="130"/>
      <c r="D35" s="40" t="s">
        <v>53</v>
      </c>
      <c r="E35" s="145"/>
      <c r="F35" s="132"/>
      <c r="G35" s="62">
        <v>1</v>
      </c>
      <c r="H35" s="41">
        <v>0</v>
      </c>
      <c r="I35" s="41">
        <f t="shared" si="3"/>
        <v>0</v>
      </c>
      <c r="J35" s="41"/>
      <c r="K35" s="63"/>
    </row>
    <row r="36" spans="2:11" ht="20.399999999999999" x14ac:dyDescent="0.15">
      <c r="B36" s="148"/>
      <c r="C36" s="129" t="s">
        <v>58</v>
      </c>
      <c r="D36" s="3" t="s">
        <v>56</v>
      </c>
      <c r="E36" s="122" t="s">
        <v>0</v>
      </c>
      <c r="F36" s="131" t="s">
        <v>59</v>
      </c>
      <c r="G36" s="58">
        <v>1</v>
      </c>
      <c r="H36" s="39">
        <v>0</v>
      </c>
      <c r="I36" s="39">
        <f t="shared" si="3"/>
        <v>0</v>
      </c>
      <c r="J36" s="39"/>
      <c r="K36" s="59"/>
    </row>
    <row r="37" spans="2:11" ht="13.1" customHeight="1" thickBot="1" x14ac:dyDescent="0.2">
      <c r="B37" s="148"/>
      <c r="C37" s="130"/>
      <c r="D37" s="61" t="s">
        <v>57</v>
      </c>
      <c r="E37" s="128"/>
      <c r="F37" s="132"/>
      <c r="G37" s="62">
        <v>1</v>
      </c>
      <c r="H37" s="41">
        <v>0</v>
      </c>
      <c r="I37" s="41">
        <f t="shared" si="3"/>
        <v>0</v>
      </c>
      <c r="J37" s="41"/>
      <c r="K37" s="63"/>
    </row>
    <row r="38" spans="2:11" ht="46.05" customHeight="1" thickBot="1" x14ac:dyDescent="0.2">
      <c r="B38" s="149"/>
      <c r="C38" s="7" t="s">
        <v>60</v>
      </c>
      <c r="D38" s="65" t="s">
        <v>61</v>
      </c>
      <c r="E38" s="66" t="s">
        <v>19</v>
      </c>
      <c r="F38" s="46" t="s">
        <v>64</v>
      </c>
      <c r="G38" s="67">
        <v>15</v>
      </c>
      <c r="H38" s="38">
        <v>0</v>
      </c>
      <c r="I38" s="38">
        <f t="shared" si="3"/>
        <v>0</v>
      </c>
      <c r="J38" s="38"/>
      <c r="K38" s="68"/>
    </row>
    <row r="39" spans="2:11" ht="22.1" customHeight="1" thickBot="1" x14ac:dyDescent="0.2">
      <c r="B39" s="104"/>
      <c r="C39" s="33"/>
      <c r="D39" s="24"/>
      <c r="F39" s="76" t="s">
        <v>89</v>
      </c>
      <c r="G39" s="64"/>
      <c r="H39" s="64"/>
      <c r="I39" s="64">
        <f>SUM(I28:I38)</f>
        <v>0</v>
      </c>
      <c r="J39" s="82">
        <v>50</v>
      </c>
      <c r="K39" s="83" t="str">
        <f>IF(I39&gt;=J39,"pass","fail")</f>
        <v>fail</v>
      </c>
    </row>
    <row r="40" spans="2:11" ht="12.1" customHeight="1" x14ac:dyDescent="0.15">
      <c r="B40" s="133" t="s">
        <v>91</v>
      </c>
      <c r="C40" s="162" t="s">
        <v>70</v>
      </c>
      <c r="D40" s="91" t="s">
        <v>81</v>
      </c>
      <c r="E40" s="141" t="s">
        <v>103</v>
      </c>
      <c r="F40" s="47" t="s">
        <v>82</v>
      </c>
      <c r="G40" s="70">
        <v>0.5</v>
      </c>
      <c r="H40" s="39">
        <v>0</v>
      </c>
      <c r="I40" s="39">
        <f t="shared" si="3"/>
        <v>0</v>
      </c>
      <c r="J40" s="39"/>
      <c r="K40" s="59"/>
    </row>
    <row r="41" spans="2:11" ht="12.1" customHeight="1" x14ac:dyDescent="0.15">
      <c r="B41" s="148"/>
      <c r="C41" s="163"/>
      <c r="D41" s="35" t="s">
        <v>80</v>
      </c>
      <c r="E41" s="142"/>
      <c r="F41" s="11" t="s">
        <v>83</v>
      </c>
      <c r="G41" s="51">
        <v>1</v>
      </c>
      <c r="H41" s="32">
        <v>0</v>
      </c>
      <c r="I41" s="32">
        <f t="shared" si="3"/>
        <v>0</v>
      </c>
      <c r="J41" s="32"/>
      <c r="K41" s="60"/>
    </row>
    <row r="42" spans="2:11" ht="12.1" customHeight="1" x14ac:dyDescent="0.15">
      <c r="B42" s="148"/>
      <c r="C42" s="163"/>
      <c r="D42" s="35" t="s">
        <v>73</v>
      </c>
      <c r="E42" s="142"/>
      <c r="F42" s="11" t="s">
        <v>84</v>
      </c>
      <c r="G42" s="51">
        <v>2</v>
      </c>
      <c r="H42" s="32">
        <v>0</v>
      </c>
      <c r="I42" s="32">
        <f t="shared" si="3"/>
        <v>0</v>
      </c>
      <c r="J42" s="32"/>
      <c r="K42" s="60"/>
    </row>
    <row r="43" spans="2:11" ht="12.1" customHeight="1" x14ac:dyDescent="0.15">
      <c r="B43" s="148"/>
      <c r="C43" s="163"/>
      <c r="D43" s="35" t="s">
        <v>102</v>
      </c>
      <c r="E43" s="142"/>
      <c r="F43" s="11" t="s">
        <v>85</v>
      </c>
      <c r="G43" s="51">
        <v>2</v>
      </c>
      <c r="H43" s="32">
        <v>0</v>
      </c>
      <c r="I43" s="32">
        <f t="shared" si="3"/>
        <v>0</v>
      </c>
      <c r="J43" s="32"/>
      <c r="K43" s="60"/>
    </row>
    <row r="44" spans="2:11" ht="12.1" customHeight="1" x14ac:dyDescent="0.15">
      <c r="B44" s="148"/>
      <c r="C44" s="163"/>
      <c r="D44" s="35" t="s">
        <v>17</v>
      </c>
      <c r="E44" s="142"/>
      <c r="F44" s="11" t="s">
        <v>86</v>
      </c>
      <c r="G44" s="51">
        <v>2</v>
      </c>
      <c r="H44" s="32">
        <v>0</v>
      </c>
      <c r="I44" s="32">
        <f t="shared" si="3"/>
        <v>0</v>
      </c>
      <c r="J44" s="32"/>
      <c r="K44" s="60"/>
    </row>
    <row r="45" spans="2:11" ht="12.1" customHeight="1" x14ac:dyDescent="0.15">
      <c r="B45" s="148"/>
      <c r="C45" s="163"/>
      <c r="D45" s="35" t="s">
        <v>18</v>
      </c>
      <c r="E45" s="142"/>
      <c r="F45" s="11" t="s">
        <v>87</v>
      </c>
      <c r="G45" s="51"/>
      <c r="H45" s="32"/>
      <c r="I45" s="32"/>
      <c r="J45" s="32"/>
      <c r="K45" s="60"/>
    </row>
    <row r="46" spans="2:11" ht="12.1" customHeight="1" x14ac:dyDescent="0.15">
      <c r="B46" s="148"/>
      <c r="C46" s="163"/>
      <c r="D46" s="35" t="s">
        <v>74</v>
      </c>
      <c r="E46" s="142"/>
      <c r="F46" s="11" t="s">
        <v>87</v>
      </c>
      <c r="G46" s="51"/>
      <c r="H46" s="32"/>
      <c r="I46" s="32"/>
      <c r="J46" s="32"/>
      <c r="K46" s="60"/>
    </row>
    <row r="47" spans="2:11" ht="13.1" customHeight="1" thickBot="1" x14ac:dyDescent="0.2">
      <c r="B47" s="149"/>
      <c r="C47" s="164"/>
      <c r="D47" s="40" t="s">
        <v>75</v>
      </c>
      <c r="E47" s="143"/>
      <c r="F47" s="45" t="s">
        <v>87</v>
      </c>
      <c r="G47" s="62"/>
      <c r="H47" s="41"/>
      <c r="I47" s="41"/>
      <c r="J47" s="41"/>
      <c r="K47" s="63"/>
    </row>
    <row r="48" spans="2:11" ht="22.1" customHeight="1" thickBot="1" x14ac:dyDescent="0.2">
      <c r="B48" s="104"/>
      <c r="C48" s="33"/>
      <c r="D48" s="24"/>
      <c r="F48" s="76" t="s">
        <v>89</v>
      </c>
      <c r="G48" s="64"/>
      <c r="H48" s="64"/>
      <c r="I48" s="64">
        <f>SUM(I40:I47)</f>
        <v>0</v>
      </c>
      <c r="J48" s="82">
        <v>100</v>
      </c>
      <c r="K48" s="83" t="str">
        <f>IF(I48&gt;=J48,"pass","fail")</f>
        <v>fail</v>
      </c>
    </row>
    <row r="49" spans="3:11" ht="22.1" customHeight="1" thickBot="1" x14ac:dyDescent="0.2">
      <c r="C49" s="33"/>
      <c r="D49" s="24"/>
      <c r="F49" s="76" t="s">
        <v>16</v>
      </c>
      <c r="G49" s="38"/>
      <c r="H49" s="38"/>
      <c r="I49" s="38">
        <f>SUM(I48+I39)</f>
        <v>0</v>
      </c>
      <c r="J49" s="77">
        <f>J48+J39</f>
        <v>150</v>
      </c>
      <c r="K49" s="78" t="str">
        <f>IF(I49&gt;=J49,"pass","fail")</f>
        <v>fail</v>
      </c>
    </row>
  </sheetData>
  <mergeCells count="33">
    <mergeCell ref="F36:F37"/>
    <mergeCell ref="C29:C33"/>
    <mergeCell ref="E29:E33"/>
    <mergeCell ref="C40:C47"/>
    <mergeCell ref="E40:E47"/>
    <mergeCell ref="B40:B47"/>
    <mergeCell ref="B28:B38"/>
    <mergeCell ref="F13:F14"/>
    <mergeCell ref="C15:C17"/>
    <mergeCell ref="E15:E17"/>
    <mergeCell ref="D16:D17"/>
    <mergeCell ref="C19:C21"/>
    <mergeCell ref="E19:E21"/>
    <mergeCell ref="F29:F33"/>
    <mergeCell ref="C34:C35"/>
    <mergeCell ref="E34:E35"/>
    <mergeCell ref="F34:F35"/>
    <mergeCell ref="C36:C37"/>
    <mergeCell ref="E36:E37"/>
    <mergeCell ref="B3:B7"/>
    <mergeCell ref="C3:C7"/>
    <mergeCell ref="D3:D7"/>
    <mergeCell ref="E3:E7"/>
    <mergeCell ref="B9:B26"/>
    <mergeCell ref="C9:C11"/>
    <mergeCell ref="D9:D11"/>
    <mergeCell ref="E9:E11"/>
    <mergeCell ref="C12:C14"/>
    <mergeCell ref="E12:E14"/>
    <mergeCell ref="C23:C24"/>
    <mergeCell ref="E23:E24"/>
    <mergeCell ref="C25:C26"/>
    <mergeCell ref="E25:E26"/>
  </mergeCells>
  <conditionalFormatting sqref="K8">
    <cfRule type="containsText" dxfId="15" priority="13" operator="containsText" text="fail">
      <formula>NOT(ISERROR(SEARCH("fail",K8)))</formula>
    </cfRule>
    <cfRule type="containsText" dxfId="14" priority="14" operator="containsText" text="pass">
      <formula>NOT(ISERROR(SEARCH("pass",K8)))</formula>
    </cfRule>
  </conditionalFormatting>
  <conditionalFormatting sqref="K27">
    <cfRule type="containsText" dxfId="13" priority="11" operator="containsText" text="fail">
      <formula>NOT(ISERROR(SEARCH("fail",K27)))</formula>
    </cfRule>
    <cfRule type="containsText" dxfId="12" priority="12" operator="containsText" text="pass">
      <formula>NOT(ISERROR(SEARCH("pass",K27)))</formula>
    </cfRule>
  </conditionalFormatting>
  <conditionalFormatting sqref="K39">
    <cfRule type="containsText" dxfId="11" priority="5" operator="containsText" text="fail">
      <formula>NOT(ISERROR(SEARCH("fail",K39)))</formula>
    </cfRule>
    <cfRule type="containsText" dxfId="10" priority="6" operator="containsText" text="pass">
      <formula>NOT(ISERROR(SEARCH("pass",K39)))</formula>
    </cfRule>
  </conditionalFormatting>
  <conditionalFormatting sqref="K48:K49">
    <cfRule type="containsText" dxfId="9" priority="1" operator="containsText" text="fail">
      <formula>NOT(ISERROR(SEARCH("fail",K48)))</formula>
    </cfRule>
    <cfRule type="containsText" dxfId="8" priority="2" operator="containsText" text="pass">
      <formula>NOT(ISERROR(SEARCH("pass",K48)))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BE94-3046-014D-A0C1-1D0451AAE3A9}">
  <dimension ref="B1:K48"/>
  <sheetViews>
    <sheetView topLeftCell="A41" zoomScale="150" zoomScaleNormal="150" workbookViewId="0">
      <selection activeCell="B39" sqref="B39:B46"/>
    </sheetView>
  </sheetViews>
  <sheetFormatPr defaultColWidth="10.77734375" defaultRowHeight="10.199999999999999" x14ac:dyDescent="0.15"/>
  <cols>
    <col min="1" max="1" width="10.77734375" style="13"/>
    <col min="2" max="2" width="18.109375" style="13" customWidth="1"/>
    <col min="3" max="3" width="19.44140625" style="34" customWidth="1"/>
    <col min="4" max="4" width="25.6640625" style="13" customWidth="1"/>
    <col min="5" max="5" width="19.6640625" style="13" customWidth="1"/>
    <col min="6" max="6" width="31.6640625" style="13" customWidth="1"/>
    <col min="7" max="7" width="9.44140625" style="13" customWidth="1"/>
    <col min="8" max="8" width="6.44140625" style="13" customWidth="1"/>
    <col min="9" max="9" width="7.109375" style="13" customWidth="1"/>
    <col min="10" max="10" width="7.44140625" style="13" customWidth="1"/>
    <col min="11" max="11" width="8" style="13" customWidth="1"/>
    <col min="12" max="16384" width="10.77734375" style="13"/>
  </cols>
  <sheetData>
    <row r="1" spans="2:11" ht="10.9" thickBot="1" x14ac:dyDescent="0.2"/>
    <row r="2" spans="2:11" ht="21.1" thickBot="1" x14ac:dyDescent="0.2">
      <c r="F2" s="4" t="s">
        <v>6</v>
      </c>
      <c r="G2" s="6" t="s">
        <v>12</v>
      </c>
      <c r="H2" s="4" t="s">
        <v>13</v>
      </c>
      <c r="I2" s="4" t="s">
        <v>11</v>
      </c>
      <c r="J2" s="4" t="s">
        <v>5</v>
      </c>
      <c r="K2" s="5" t="s">
        <v>7</v>
      </c>
    </row>
    <row r="3" spans="2:11" x14ac:dyDescent="0.15">
      <c r="B3" s="109" t="s">
        <v>8</v>
      </c>
      <c r="C3" s="112" t="s">
        <v>9</v>
      </c>
      <c r="D3" s="112" t="s">
        <v>10</v>
      </c>
      <c r="E3" s="115" t="s">
        <v>97</v>
      </c>
      <c r="F3" s="3" t="s">
        <v>2</v>
      </c>
      <c r="G3" s="14">
        <v>180</v>
      </c>
      <c r="H3" s="15">
        <v>0</v>
      </c>
      <c r="I3" s="13">
        <f>G3*H3</f>
        <v>0</v>
      </c>
      <c r="J3" s="15"/>
      <c r="K3" s="16"/>
    </row>
    <row r="4" spans="2:11" x14ac:dyDescent="0.15">
      <c r="B4" s="110"/>
      <c r="C4" s="113"/>
      <c r="D4" s="113"/>
      <c r="E4" s="116"/>
      <c r="F4" s="2" t="s">
        <v>3</v>
      </c>
      <c r="G4" s="17">
        <v>120</v>
      </c>
      <c r="H4" s="13">
        <v>0</v>
      </c>
      <c r="I4" s="13">
        <f>G4*H4</f>
        <v>0</v>
      </c>
      <c r="K4" s="18"/>
    </row>
    <row r="5" spans="2:11" x14ac:dyDescent="0.15">
      <c r="B5" s="110"/>
      <c r="C5" s="113"/>
      <c r="D5" s="113"/>
      <c r="E5" s="116"/>
      <c r="F5" s="2" t="s">
        <v>4</v>
      </c>
      <c r="G5" s="17">
        <v>60</v>
      </c>
      <c r="H5" s="13">
        <v>0</v>
      </c>
      <c r="I5" s="13">
        <f t="shared" ref="I5:I7" si="0">G5*H5</f>
        <v>0</v>
      </c>
      <c r="K5" s="18"/>
    </row>
    <row r="6" spans="2:11" ht="13.1" customHeight="1" x14ac:dyDescent="0.15">
      <c r="B6" s="110"/>
      <c r="C6" s="113"/>
      <c r="D6" s="113"/>
      <c r="E6" s="116"/>
      <c r="F6" s="2" t="s">
        <v>1</v>
      </c>
      <c r="G6" s="17">
        <v>30</v>
      </c>
      <c r="H6" s="13">
        <v>0</v>
      </c>
      <c r="I6" s="13">
        <f t="shared" si="0"/>
        <v>0</v>
      </c>
      <c r="K6" s="18"/>
    </row>
    <row r="7" spans="2:11" ht="10.9" thickBot="1" x14ac:dyDescent="0.2">
      <c r="B7" s="111"/>
      <c r="C7" s="114"/>
      <c r="D7" s="114"/>
      <c r="E7" s="117"/>
      <c r="F7" s="12" t="s">
        <v>104</v>
      </c>
      <c r="G7" s="88">
        <f>'calcolo ECTS percorsi'!D5</f>
        <v>39</v>
      </c>
      <c r="H7" s="13">
        <v>0</v>
      </c>
      <c r="I7" s="13">
        <f t="shared" si="0"/>
        <v>0</v>
      </c>
      <c r="K7" s="18"/>
    </row>
    <row r="8" spans="2:11" ht="29.05" customHeight="1" thickBot="1" x14ac:dyDescent="0.2">
      <c r="F8" s="26" t="s">
        <v>15</v>
      </c>
      <c r="G8" s="19"/>
      <c r="H8" s="20"/>
      <c r="I8" s="20">
        <f>SUM(I3:I7)</f>
        <v>0</v>
      </c>
      <c r="J8" s="21">
        <v>35</v>
      </c>
      <c r="K8" s="22" t="str">
        <f>IF(I8&gt;=J8,"pass","fail")</f>
        <v>fail</v>
      </c>
    </row>
    <row r="9" spans="2:11" ht="16" customHeight="1" x14ac:dyDescent="0.15">
      <c r="B9" s="118" t="s">
        <v>41</v>
      </c>
      <c r="C9" s="122" t="s">
        <v>21</v>
      </c>
      <c r="D9" s="124" t="s">
        <v>20</v>
      </c>
      <c r="E9" s="122" t="s">
        <v>98</v>
      </c>
      <c r="F9" s="28" t="s">
        <v>30</v>
      </c>
      <c r="G9" s="25">
        <v>0.3</v>
      </c>
      <c r="H9" s="13">
        <v>0</v>
      </c>
      <c r="I9" s="13">
        <f t="shared" ref="I9:I15" si="1">G9*H9</f>
        <v>0</v>
      </c>
      <c r="K9" s="23"/>
    </row>
    <row r="10" spans="2:11" ht="12.1" customHeight="1" x14ac:dyDescent="0.15">
      <c r="B10" s="119"/>
      <c r="C10" s="123"/>
      <c r="D10" s="125"/>
      <c r="E10" s="126"/>
      <c r="F10" s="29" t="s">
        <v>109</v>
      </c>
      <c r="G10" s="25">
        <v>0.7</v>
      </c>
      <c r="H10" s="13">
        <v>0</v>
      </c>
      <c r="I10" s="13">
        <f t="shared" si="1"/>
        <v>0</v>
      </c>
      <c r="K10" s="23"/>
    </row>
    <row r="11" spans="2:11" ht="12.1" customHeight="1" thickBot="1" x14ac:dyDescent="0.2">
      <c r="B11" s="119"/>
      <c r="C11" s="123"/>
      <c r="D11" s="125"/>
      <c r="E11" s="126"/>
      <c r="F11" s="29" t="s">
        <v>110</v>
      </c>
      <c r="G11" s="25">
        <v>1.3</v>
      </c>
      <c r="H11" s="13">
        <v>0</v>
      </c>
      <c r="I11" s="13">
        <f t="shared" si="1"/>
        <v>0</v>
      </c>
      <c r="K11" s="23"/>
    </row>
    <row r="12" spans="2:11" ht="29.05" customHeight="1" x14ac:dyDescent="0.15">
      <c r="B12" s="119"/>
      <c r="C12" s="126" t="s">
        <v>22</v>
      </c>
      <c r="D12" s="12" t="s">
        <v>27</v>
      </c>
      <c r="E12" s="122" t="s">
        <v>98</v>
      </c>
      <c r="F12" s="29" t="s">
        <v>111</v>
      </c>
      <c r="G12" s="25"/>
      <c r="K12" s="23"/>
    </row>
    <row r="13" spans="2:11" ht="22.1" customHeight="1" x14ac:dyDescent="0.15">
      <c r="B13" s="119"/>
      <c r="C13" s="123"/>
      <c r="D13" s="12" t="s">
        <v>28</v>
      </c>
      <c r="E13" s="126"/>
      <c r="F13" s="136" t="s">
        <v>112</v>
      </c>
      <c r="G13" s="25"/>
      <c r="K13" s="23"/>
    </row>
    <row r="14" spans="2:11" ht="22.1" customHeight="1" thickBot="1" x14ac:dyDescent="0.2">
      <c r="B14" s="119"/>
      <c r="C14" s="123"/>
      <c r="D14" s="12" t="s">
        <v>29</v>
      </c>
      <c r="E14" s="126"/>
      <c r="F14" s="137"/>
      <c r="G14" s="25"/>
      <c r="H14" s="13">
        <v>0</v>
      </c>
      <c r="I14" s="13">
        <f t="shared" si="1"/>
        <v>0</v>
      </c>
      <c r="K14" s="23"/>
    </row>
    <row r="15" spans="2:11" ht="20.05" customHeight="1" x14ac:dyDescent="0.15">
      <c r="B15" s="119"/>
      <c r="C15" s="127" t="s">
        <v>23</v>
      </c>
      <c r="D15" s="27" t="s">
        <v>31</v>
      </c>
      <c r="E15" s="122" t="s">
        <v>98</v>
      </c>
      <c r="F15" s="29" t="s">
        <v>108</v>
      </c>
      <c r="G15" s="25"/>
      <c r="H15" s="13">
        <v>0</v>
      </c>
      <c r="I15" s="13">
        <f t="shared" si="1"/>
        <v>0</v>
      </c>
      <c r="K15" s="23"/>
    </row>
    <row r="16" spans="2:11" ht="20.05" customHeight="1" x14ac:dyDescent="0.15">
      <c r="B16" s="120"/>
      <c r="C16" s="126"/>
      <c r="D16" s="138" t="s">
        <v>32</v>
      </c>
      <c r="E16" s="126"/>
      <c r="F16" s="29" t="s">
        <v>113</v>
      </c>
      <c r="G16" s="25"/>
      <c r="K16" s="23"/>
    </row>
    <row r="17" spans="2:11" ht="25" customHeight="1" x14ac:dyDescent="0.15">
      <c r="B17" s="120"/>
      <c r="C17" s="126"/>
      <c r="D17" s="139"/>
      <c r="E17" s="126"/>
      <c r="F17" s="29" t="s">
        <v>114</v>
      </c>
      <c r="G17" s="25"/>
      <c r="K17" s="23"/>
    </row>
    <row r="18" spans="2:11" ht="30.6" x14ac:dyDescent="0.15">
      <c r="B18" s="120"/>
      <c r="C18" s="1" t="s">
        <v>24</v>
      </c>
      <c r="D18" s="1" t="s">
        <v>25</v>
      </c>
      <c r="E18" s="94" t="s">
        <v>98</v>
      </c>
      <c r="F18" s="30" t="s">
        <v>26</v>
      </c>
      <c r="G18" s="25"/>
      <c r="K18" s="23"/>
    </row>
    <row r="19" spans="2:11" ht="12.1" customHeight="1" x14ac:dyDescent="0.15">
      <c r="B19" s="120"/>
      <c r="C19" s="127" t="s">
        <v>36</v>
      </c>
      <c r="D19" s="1" t="s">
        <v>33</v>
      </c>
      <c r="E19" s="126" t="s">
        <v>99</v>
      </c>
      <c r="F19" s="29" t="s">
        <v>120</v>
      </c>
      <c r="G19" s="25">
        <v>2</v>
      </c>
      <c r="H19" s="13">
        <v>0</v>
      </c>
      <c r="I19" s="13">
        <f t="shared" ref="I19:I23" si="2">G19*H19</f>
        <v>0</v>
      </c>
      <c r="K19" s="23"/>
    </row>
    <row r="20" spans="2:11" ht="12.1" customHeight="1" x14ac:dyDescent="0.15">
      <c r="B20" s="120"/>
      <c r="C20" s="126"/>
      <c r="D20" s="1" t="s">
        <v>34</v>
      </c>
      <c r="E20" s="126"/>
      <c r="F20" s="29" t="s">
        <v>115</v>
      </c>
      <c r="G20" s="25">
        <v>1</v>
      </c>
      <c r="H20" s="13">
        <v>0</v>
      </c>
      <c r="I20" s="13">
        <f t="shared" si="2"/>
        <v>0</v>
      </c>
      <c r="K20" s="23"/>
    </row>
    <row r="21" spans="2:11" ht="12.1" customHeight="1" x14ac:dyDescent="0.15">
      <c r="B21" s="120"/>
      <c r="C21" s="126"/>
      <c r="D21" s="1" t="s">
        <v>35</v>
      </c>
      <c r="E21" s="126"/>
      <c r="F21" s="29" t="s">
        <v>115</v>
      </c>
      <c r="G21" s="25">
        <v>1</v>
      </c>
      <c r="H21" s="13">
        <v>0</v>
      </c>
      <c r="I21" s="13">
        <f t="shared" si="2"/>
        <v>0</v>
      </c>
      <c r="K21" s="23"/>
    </row>
    <row r="22" spans="2:11" ht="17" customHeight="1" x14ac:dyDescent="0.15">
      <c r="B22" s="120"/>
      <c r="C22" s="127" t="s">
        <v>37</v>
      </c>
      <c r="D22" s="1" t="s">
        <v>33</v>
      </c>
      <c r="E22" s="126" t="s">
        <v>99</v>
      </c>
      <c r="F22" s="29" t="s">
        <v>116</v>
      </c>
      <c r="G22" s="25">
        <v>3</v>
      </c>
      <c r="H22" s="13">
        <v>0</v>
      </c>
      <c r="I22" s="13">
        <f t="shared" si="2"/>
        <v>0</v>
      </c>
      <c r="K22" s="23"/>
    </row>
    <row r="23" spans="2:11" ht="16" customHeight="1" x14ac:dyDescent="0.15">
      <c r="B23" s="120"/>
      <c r="C23" s="126"/>
      <c r="D23" s="1" t="s">
        <v>34</v>
      </c>
      <c r="E23" s="126"/>
      <c r="F23" s="29" t="s">
        <v>115</v>
      </c>
      <c r="G23" s="25">
        <v>1</v>
      </c>
      <c r="H23" s="13">
        <v>0</v>
      </c>
      <c r="I23" s="13">
        <f t="shared" si="2"/>
        <v>0</v>
      </c>
      <c r="K23" s="23"/>
    </row>
    <row r="24" spans="2:11" ht="25" customHeight="1" x14ac:dyDescent="0.15">
      <c r="B24" s="120"/>
      <c r="C24" s="127" t="s">
        <v>40</v>
      </c>
      <c r="D24" s="1" t="s">
        <v>38</v>
      </c>
      <c r="E24" s="126" t="s">
        <v>100</v>
      </c>
      <c r="F24" s="29" t="s">
        <v>117</v>
      </c>
      <c r="G24" s="25"/>
      <c r="K24" s="23"/>
    </row>
    <row r="25" spans="2:11" ht="25" customHeight="1" thickBot="1" x14ac:dyDescent="0.2">
      <c r="B25" s="121"/>
      <c r="C25" s="128"/>
      <c r="D25" s="9" t="s">
        <v>39</v>
      </c>
      <c r="E25" s="128"/>
      <c r="F25" s="31" t="s">
        <v>118</v>
      </c>
      <c r="G25" s="25"/>
      <c r="K25" s="23"/>
    </row>
    <row r="26" spans="2:11" ht="28.05" customHeight="1" thickBot="1" x14ac:dyDescent="0.2">
      <c r="F26" s="26" t="s">
        <v>14</v>
      </c>
      <c r="G26" s="48"/>
      <c r="H26" s="15">
        <f>SUM(H9:H25)</f>
        <v>0</v>
      </c>
      <c r="I26" s="15">
        <f>SUM(I9:I25)</f>
        <v>0</v>
      </c>
      <c r="J26" s="49">
        <v>100</v>
      </c>
      <c r="K26" s="16" t="str">
        <f>IF(I26&gt;=J26,"pass","fail")</f>
        <v>fail</v>
      </c>
    </row>
    <row r="27" spans="2:11" ht="31.25" thickBot="1" x14ac:dyDescent="0.2">
      <c r="B27" s="133" t="s">
        <v>90</v>
      </c>
      <c r="C27" s="89" t="s">
        <v>42</v>
      </c>
      <c r="D27" s="54" t="s">
        <v>44</v>
      </c>
      <c r="E27" s="55" t="s">
        <v>51</v>
      </c>
      <c r="F27" s="56" t="s">
        <v>121</v>
      </c>
      <c r="G27" s="79">
        <v>5</v>
      </c>
      <c r="H27" s="80">
        <v>0</v>
      </c>
      <c r="I27" s="80">
        <f t="shared" ref="I27:I37" si="3">G27*H27</f>
        <v>0</v>
      </c>
      <c r="J27" s="80"/>
      <c r="K27" s="81"/>
    </row>
    <row r="28" spans="2:11" ht="12.1" customHeight="1" x14ac:dyDescent="0.15">
      <c r="B28" s="148"/>
      <c r="C28" s="129" t="s">
        <v>43</v>
      </c>
      <c r="D28" s="3" t="s">
        <v>45</v>
      </c>
      <c r="E28" s="141" t="s">
        <v>62</v>
      </c>
      <c r="F28" s="131" t="s">
        <v>50</v>
      </c>
      <c r="G28" s="58">
        <v>2</v>
      </c>
      <c r="H28" s="39">
        <v>0</v>
      </c>
      <c r="I28" s="39">
        <f t="shared" si="3"/>
        <v>0</v>
      </c>
      <c r="J28" s="39"/>
      <c r="K28" s="59"/>
    </row>
    <row r="29" spans="2:11" ht="13.1" customHeight="1" x14ac:dyDescent="0.15">
      <c r="B29" s="148"/>
      <c r="C29" s="140"/>
      <c r="D29" s="2" t="s">
        <v>46</v>
      </c>
      <c r="E29" s="142"/>
      <c r="F29" s="144"/>
      <c r="G29" s="50">
        <v>2</v>
      </c>
      <c r="H29" s="32">
        <v>0</v>
      </c>
      <c r="I29" s="32">
        <f t="shared" si="3"/>
        <v>0</v>
      </c>
      <c r="J29" s="32"/>
      <c r="K29" s="60"/>
    </row>
    <row r="30" spans="2:11" ht="13.1" customHeight="1" x14ac:dyDescent="0.15">
      <c r="B30" s="148"/>
      <c r="C30" s="140"/>
      <c r="D30" s="2" t="s">
        <v>47</v>
      </c>
      <c r="E30" s="142"/>
      <c r="F30" s="144"/>
      <c r="G30" s="50">
        <v>2</v>
      </c>
      <c r="H30" s="32">
        <v>0</v>
      </c>
      <c r="I30" s="32">
        <f t="shared" si="3"/>
        <v>0</v>
      </c>
      <c r="J30" s="32"/>
      <c r="K30" s="60"/>
    </row>
    <row r="31" spans="2:11" ht="13.1" customHeight="1" x14ac:dyDescent="0.15">
      <c r="B31" s="148"/>
      <c r="C31" s="140"/>
      <c r="D31" s="2" t="s">
        <v>48</v>
      </c>
      <c r="E31" s="142"/>
      <c r="F31" s="144"/>
      <c r="G31" s="50">
        <v>2</v>
      </c>
      <c r="H31" s="32">
        <v>0</v>
      </c>
      <c r="I31" s="32">
        <f t="shared" si="3"/>
        <v>0</v>
      </c>
      <c r="J31" s="32"/>
      <c r="K31" s="60"/>
    </row>
    <row r="32" spans="2:11" ht="26" customHeight="1" thickBot="1" x14ac:dyDescent="0.2">
      <c r="B32" s="148"/>
      <c r="C32" s="130"/>
      <c r="D32" s="61" t="s">
        <v>49</v>
      </c>
      <c r="E32" s="143"/>
      <c r="F32" s="132"/>
      <c r="G32" s="62">
        <v>2</v>
      </c>
      <c r="H32" s="41">
        <v>0</v>
      </c>
      <c r="I32" s="41">
        <f t="shared" si="3"/>
        <v>0</v>
      </c>
      <c r="J32" s="41"/>
      <c r="K32" s="63"/>
    </row>
    <row r="33" spans="2:11" ht="20.399999999999999" x14ac:dyDescent="0.15">
      <c r="B33" s="148"/>
      <c r="C33" s="129" t="s">
        <v>54</v>
      </c>
      <c r="D33" s="3" t="s">
        <v>52</v>
      </c>
      <c r="E33" s="141" t="s">
        <v>63</v>
      </c>
      <c r="F33" s="131" t="s">
        <v>55</v>
      </c>
      <c r="G33" s="58">
        <v>1</v>
      </c>
      <c r="H33" s="39">
        <v>0</v>
      </c>
      <c r="I33" s="39">
        <f t="shared" si="3"/>
        <v>0</v>
      </c>
      <c r="J33" s="39"/>
      <c r="K33" s="59"/>
    </row>
    <row r="34" spans="2:11" ht="26" customHeight="1" thickBot="1" x14ac:dyDescent="0.2">
      <c r="B34" s="148"/>
      <c r="C34" s="130"/>
      <c r="D34" s="40" t="s">
        <v>53</v>
      </c>
      <c r="E34" s="145"/>
      <c r="F34" s="132"/>
      <c r="G34" s="62">
        <v>1</v>
      </c>
      <c r="H34" s="41">
        <v>0</v>
      </c>
      <c r="I34" s="41">
        <f t="shared" si="3"/>
        <v>0</v>
      </c>
      <c r="J34" s="41"/>
      <c r="K34" s="63"/>
    </row>
    <row r="35" spans="2:11" ht="20.399999999999999" x14ac:dyDescent="0.15">
      <c r="B35" s="148"/>
      <c r="C35" s="129" t="s">
        <v>58</v>
      </c>
      <c r="D35" s="3" t="s">
        <v>56</v>
      </c>
      <c r="E35" s="122" t="s">
        <v>0</v>
      </c>
      <c r="F35" s="131" t="s">
        <v>59</v>
      </c>
      <c r="G35" s="58">
        <v>1</v>
      </c>
      <c r="H35" s="39">
        <v>0</v>
      </c>
      <c r="I35" s="39">
        <f t="shared" si="3"/>
        <v>0</v>
      </c>
      <c r="J35" s="39"/>
      <c r="K35" s="59"/>
    </row>
    <row r="36" spans="2:11" ht="13.1" customHeight="1" thickBot="1" x14ac:dyDescent="0.2">
      <c r="B36" s="148"/>
      <c r="C36" s="130"/>
      <c r="D36" s="61" t="s">
        <v>57</v>
      </c>
      <c r="E36" s="128"/>
      <c r="F36" s="132"/>
      <c r="G36" s="62">
        <v>1</v>
      </c>
      <c r="H36" s="41">
        <v>0</v>
      </c>
      <c r="I36" s="41">
        <f t="shared" si="3"/>
        <v>0</v>
      </c>
      <c r="J36" s="41"/>
      <c r="K36" s="63"/>
    </row>
    <row r="37" spans="2:11" ht="46.05" customHeight="1" thickBot="1" x14ac:dyDescent="0.2">
      <c r="B37" s="149"/>
      <c r="C37" s="7" t="s">
        <v>60</v>
      </c>
      <c r="D37" s="65" t="s">
        <v>61</v>
      </c>
      <c r="E37" s="66" t="s">
        <v>19</v>
      </c>
      <c r="F37" s="46" t="s">
        <v>64</v>
      </c>
      <c r="G37" s="67">
        <v>15</v>
      </c>
      <c r="H37" s="38">
        <v>0</v>
      </c>
      <c r="I37" s="38">
        <f t="shared" si="3"/>
        <v>0</v>
      </c>
      <c r="J37" s="38"/>
      <c r="K37" s="68"/>
    </row>
    <row r="38" spans="2:11" ht="22.1" customHeight="1" thickBot="1" x14ac:dyDescent="0.2">
      <c r="B38" s="104"/>
      <c r="C38" s="33"/>
      <c r="D38" s="24"/>
      <c r="F38" s="76" t="s">
        <v>89</v>
      </c>
      <c r="G38" s="64"/>
      <c r="H38" s="64"/>
      <c r="I38" s="64">
        <f>SUM(I27:I37)</f>
        <v>0</v>
      </c>
      <c r="J38" s="82">
        <v>50</v>
      </c>
      <c r="K38" s="83" t="str">
        <f>IF(I38&gt;=J38,"pass","fail")</f>
        <v>fail</v>
      </c>
    </row>
    <row r="39" spans="2:11" ht="12.1" customHeight="1" x14ac:dyDescent="0.15">
      <c r="B39" s="133" t="s">
        <v>91</v>
      </c>
      <c r="C39" s="162" t="s">
        <v>71</v>
      </c>
      <c r="D39" s="166" t="s">
        <v>76</v>
      </c>
      <c r="E39" s="141" t="s">
        <v>103</v>
      </c>
      <c r="F39" s="44" t="s">
        <v>93</v>
      </c>
      <c r="G39" s="58">
        <v>2</v>
      </c>
      <c r="H39" s="39">
        <v>0</v>
      </c>
      <c r="I39" s="39">
        <f t="shared" ref="I39:I46" si="4">G39*H39</f>
        <v>0</v>
      </c>
      <c r="J39" s="39"/>
      <c r="K39" s="59"/>
    </row>
    <row r="40" spans="2:11" ht="12.1" customHeight="1" x14ac:dyDescent="0.15">
      <c r="B40" s="148"/>
      <c r="C40" s="165"/>
      <c r="D40" s="167"/>
      <c r="E40" s="142"/>
      <c r="F40" s="8" t="s">
        <v>94</v>
      </c>
      <c r="G40" s="57">
        <v>3</v>
      </c>
      <c r="H40" s="32">
        <v>0</v>
      </c>
      <c r="I40" s="32">
        <f t="shared" si="4"/>
        <v>0</v>
      </c>
      <c r="J40" s="36"/>
      <c r="K40" s="75"/>
    </row>
    <row r="41" spans="2:11" ht="48.1" customHeight="1" x14ac:dyDescent="0.15">
      <c r="B41" s="148"/>
      <c r="C41" s="163"/>
      <c r="D41" s="92" t="s">
        <v>77</v>
      </c>
      <c r="E41" s="142"/>
      <c r="F41" s="10" t="s">
        <v>92</v>
      </c>
      <c r="G41" s="53">
        <v>8</v>
      </c>
      <c r="H41" s="32">
        <v>0</v>
      </c>
      <c r="I41" s="32">
        <f t="shared" si="4"/>
        <v>0</v>
      </c>
      <c r="J41" s="32"/>
      <c r="K41" s="60"/>
    </row>
    <row r="42" spans="2:11" ht="12.1" customHeight="1" x14ac:dyDescent="0.15">
      <c r="B42" s="148"/>
      <c r="C42" s="163"/>
      <c r="D42" s="168" t="s">
        <v>78</v>
      </c>
      <c r="E42" s="142"/>
      <c r="F42" s="35" t="s">
        <v>107</v>
      </c>
      <c r="G42" s="53">
        <v>2</v>
      </c>
      <c r="H42" s="32">
        <v>0</v>
      </c>
      <c r="I42" s="32">
        <f t="shared" si="4"/>
        <v>0</v>
      </c>
      <c r="J42" s="32"/>
      <c r="K42" s="60"/>
    </row>
    <row r="43" spans="2:11" ht="12.1" customHeight="1" x14ac:dyDescent="0.15">
      <c r="B43" s="148"/>
      <c r="C43" s="163"/>
      <c r="D43" s="169"/>
      <c r="E43" s="142"/>
      <c r="F43" s="35" t="s">
        <v>105</v>
      </c>
      <c r="G43" s="53">
        <v>4</v>
      </c>
      <c r="H43" s="32">
        <v>0</v>
      </c>
      <c r="I43" s="32">
        <f t="shared" si="4"/>
        <v>0</v>
      </c>
      <c r="J43" s="32"/>
      <c r="K43" s="60"/>
    </row>
    <row r="44" spans="2:11" ht="12.1" customHeight="1" x14ac:dyDescent="0.15">
      <c r="B44" s="148"/>
      <c r="C44" s="163"/>
      <c r="D44" s="170"/>
      <c r="E44" s="142"/>
      <c r="F44" s="35" t="s">
        <v>106</v>
      </c>
      <c r="G44" s="53">
        <v>6</v>
      </c>
      <c r="H44" s="32">
        <v>0</v>
      </c>
      <c r="I44" s="32">
        <f t="shared" si="4"/>
        <v>0</v>
      </c>
      <c r="J44" s="32"/>
      <c r="K44" s="60"/>
    </row>
    <row r="45" spans="2:11" ht="30.6" x14ac:dyDescent="0.15">
      <c r="B45" s="148"/>
      <c r="C45" s="163"/>
      <c r="D45" s="87" t="s">
        <v>79</v>
      </c>
      <c r="E45" s="142"/>
      <c r="F45" s="43" t="s">
        <v>95</v>
      </c>
      <c r="G45" s="84">
        <v>8</v>
      </c>
      <c r="H45" s="32">
        <v>0</v>
      </c>
      <c r="I45" s="32">
        <f t="shared" si="4"/>
        <v>0</v>
      </c>
      <c r="J45" s="42"/>
      <c r="K45" s="85"/>
    </row>
    <row r="46" spans="2:11" ht="13.1" customHeight="1" thickBot="1" x14ac:dyDescent="0.2">
      <c r="B46" s="149"/>
      <c r="C46" s="164"/>
      <c r="D46" s="93" t="s">
        <v>96</v>
      </c>
      <c r="E46" s="143"/>
      <c r="F46" s="86" t="s">
        <v>119</v>
      </c>
      <c r="G46" s="71">
        <v>8</v>
      </c>
      <c r="H46" s="72">
        <v>0</v>
      </c>
      <c r="I46" s="72">
        <f t="shared" si="4"/>
        <v>0</v>
      </c>
      <c r="J46" s="41"/>
      <c r="K46" s="63"/>
    </row>
    <row r="47" spans="2:11" ht="22.1" customHeight="1" thickBot="1" x14ac:dyDescent="0.2">
      <c r="B47" s="104"/>
      <c r="C47" s="33"/>
      <c r="D47" s="24"/>
      <c r="F47" s="76" t="s">
        <v>89</v>
      </c>
      <c r="G47" s="64"/>
      <c r="H47" s="64"/>
      <c r="I47" s="64">
        <f>SUM(I39:I46)</f>
        <v>0</v>
      </c>
      <c r="J47" s="82">
        <v>100</v>
      </c>
      <c r="K47" s="83" t="str">
        <f>IF(I47&gt;=J47,"pass","fail")</f>
        <v>fail</v>
      </c>
    </row>
    <row r="48" spans="2:11" ht="22.1" customHeight="1" thickBot="1" x14ac:dyDescent="0.2">
      <c r="C48" s="33"/>
      <c r="D48" s="24"/>
      <c r="F48" s="76" t="s">
        <v>16</v>
      </c>
      <c r="G48" s="38"/>
      <c r="H48" s="38"/>
      <c r="I48" s="38">
        <f>SUM(I47+I38)</f>
        <v>0</v>
      </c>
      <c r="J48" s="77">
        <f>J47+J38</f>
        <v>150</v>
      </c>
      <c r="K48" s="78" t="str">
        <f>IF(I48&gt;=J48,"pass","fail")</f>
        <v>fail</v>
      </c>
    </row>
  </sheetData>
  <mergeCells count="35">
    <mergeCell ref="B39:B46"/>
    <mergeCell ref="F33:F34"/>
    <mergeCell ref="C35:C36"/>
    <mergeCell ref="E35:E36"/>
    <mergeCell ref="F35:F36"/>
    <mergeCell ref="C39:C46"/>
    <mergeCell ref="D39:D40"/>
    <mergeCell ref="E39:E46"/>
    <mergeCell ref="D42:D44"/>
    <mergeCell ref="B27:B37"/>
    <mergeCell ref="F28:F32"/>
    <mergeCell ref="C33:C34"/>
    <mergeCell ref="E33:E34"/>
    <mergeCell ref="C28:C32"/>
    <mergeCell ref="E28:E32"/>
    <mergeCell ref="F13:F14"/>
    <mergeCell ref="C15:C17"/>
    <mergeCell ref="E15:E17"/>
    <mergeCell ref="D16:D17"/>
    <mergeCell ref="C19:C21"/>
    <mergeCell ref="E19:E21"/>
    <mergeCell ref="B3:B7"/>
    <mergeCell ref="C3:C7"/>
    <mergeCell ref="D3:D7"/>
    <mergeCell ref="E3:E7"/>
    <mergeCell ref="B9:B25"/>
    <mergeCell ref="C9:C11"/>
    <mergeCell ref="D9:D11"/>
    <mergeCell ref="E9:E11"/>
    <mergeCell ref="C12:C14"/>
    <mergeCell ref="E12:E14"/>
    <mergeCell ref="C22:C23"/>
    <mergeCell ref="E22:E23"/>
    <mergeCell ref="C24:C25"/>
    <mergeCell ref="E24:E25"/>
  </mergeCells>
  <conditionalFormatting sqref="K8">
    <cfRule type="containsText" dxfId="7" priority="13" operator="containsText" text="fail">
      <formula>NOT(ISERROR(SEARCH("fail",K8)))</formula>
    </cfRule>
    <cfRule type="containsText" dxfId="6" priority="14" operator="containsText" text="pass">
      <formula>NOT(ISERROR(SEARCH("pass",K8)))</formula>
    </cfRule>
  </conditionalFormatting>
  <conditionalFormatting sqref="K26">
    <cfRule type="containsText" dxfId="5" priority="11" operator="containsText" text="fail">
      <formula>NOT(ISERROR(SEARCH("fail",K26)))</formula>
    </cfRule>
    <cfRule type="containsText" dxfId="4" priority="12" operator="containsText" text="pass">
      <formula>NOT(ISERROR(SEARCH("pass",K26)))</formula>
    </cfRule>
  </conditionalFormatting>
  <conditionalFormatting sqref="K38">
    <cfRule type="containsText" dxfId="3" priority="5" operator="containsText" text="fail">
      <formula>NOT(ISERROR(SEARCH("fail",K38)))</formula>
    </cfRule>
    <cfRule type="containsText" dxfId="2" priority="6" operator="containsText" text="pass">
      <formula>NOT(ISERROR(SEARCH("pass",K38)))</formula>
    </cfRule>
  </conditionalFormatting>
  <conditionalFormatting sqref="K47:K48">
    <cfRule type="containsText" dxfId="1" priority="1" operator="containsText" text="fail">
      <formula>NOT(ISERROR(SEARCH("fail",K47)))</formula>
    </cfRule>
    <cfRule type="containsText" dxfId="0" priority="2" operator="containsText" text="pass">
      <formula>NOT(ISERROR(SEARCH("pass",K47)))</formula>
    </cfRule>
  </conditionalFormatting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animali da compagnia</vt:lpstr>
      <vt:lpstr>diagnostica per immagini</vt:lpstr>
      <vt:lpstr>Patologia e patologia clinica</vt:lpstr>
      <vt:lpstr>animali da reddito</vt:lpstr>
      <vt:lpstr>cavalli</vt:lpstr>
      <vt:lpstr>animali esotici</vt:lpstr>
      <vt:lpstr>medicina forense</vt:lpstr>
      <vt:lpstr>api</vt:lpstr>
      <vt:lpstr>sicurezza e qualità alimenti</vt:lpstr>
      <vt:lpstr>calcolo ECTS percorsi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Maria Giovanna Trombetta</cp:lastModifiedBy>
  <cp:lastPrinted>2023-10-02T10:11:14Z</cp:lastPrinted>
  <dcterms:created xsi:type="dcterms:W3CDTF">2022-07-20T08:34:00Z</dcterms:created>
  <dcterms:modified xsi:type="dcterms:W3CDTF">2023-10-27T10:25:01Z</dcterms:modified>
</cp:coreProperties>
</file>